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jana\Desktop\"/>
    </mc:Choice>
  </mc:AlternateContent>
  <xr:revisionPtr revIDLastSave="0" documentId="13_ncr:1_{F9B67B58-7F0F-47E6-AD57-E9218CECF6E1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" sheetId="1" r:id="rId1"/>
    <sheet name="Račun prihoda i rashoda" sheetId="12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7" l="1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6" i="7"/>
  <c r="E127" i="7"/>
  <c r="E128" i="7"/>
  <c r="E129" i="7"/>
  <c r="E130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10" i="7"/>
  <c r="E11" i="7"/>
  <c r="E9" i="7"/>
  <c r="K12" i="1"/>
  <c r="J12" i="1"/>
  <c r="K15" i="1"/>
  <c r="J15" i="1"/>
  <c r="K16" i="1"/>
  <c r="J16" i="1"/>
  <c r="K13" i="1"/>
  <c r="J13" i="1"/>
  <c r="H18" i="1"/>
  <c r="H12" i="1"/>
  <c r="H15" i="1"/>
  <c r="J41" i="12"/>
  <c r="I41" i="12"/>
  <c r="J42" i="12"/>
  <c r="I42" i="12"/>
  <c r="J51" i="12"/>
  <c r="I51" i="12"/>
  <c r="J64" i="12"/>
  <c r="I64" i="12"/>
  <c r="J70" i="12"/>
  <c r="I70" i="12"/>
  <c r="G42" i="12"/>
  <c r="G51" i="12"/>
  <c r="G64" i="12"/>
  <c r="G7" i="8"/>
  <c r="F7" i="8"/>
  <c r="G15" i="8"/>
  <c r="F15" i="8"/>
  <c r="G18" i="8"/>
  <c r="F18" i="8"/>
  <c r="G27" i="8"/>
  <c r="F27" i="8"/>
  <c r="I13" i="12"/>
  <c r="I12" i="12"/>
  <c r="I11" i="12"/>
  <c r="G13" i="12"/>
  <c r="G12" i="12" s="1"/>
  <c r="I18" i="12"/>
  <c r="I17" i="12"/>
  <c r="J18" i="12"/>
  <c r="J17" i="12"/>
  <c r="D18" i="8"/>
  <c r="D7" i="8"/>
  <c r="D8" i="11"/>
  <c r="G8" i="11" s="1"/>
  <c r="C9" i="7"/>
  <c r="C124" i="7"/>
  <c r="C123" i="7" s="1"/>
  <c r="C122" i="7" s="1"/>
  <c r="C130" i="7" s="1"/>
  <c r="G9" i="11"/>
  <c r="G10" i="11"/>
  <c r="F10" i="11"/>
  <c r="F7" i="11"/>
  <c r="F8" i="11"/>
  <c r="F9" i="11"/>
  <c r="E8" i="11"/>
  <c r="E7" i="11" s="1"/>
  <c r="C8" i="11"/>
  <c r="C7" i="11" s="1"/>
  <c r="K17" i="1"/>
  <c r="J17" i="1"/>
  <c r="I15" i="1"/>
  <c r="I18" i="1" s="1"/>
  <c r="I12" i="1"/>
  <c r="G8" i="8"/>
  <c r="G9" i="8"/>
  <c r="G10" i="8"/>
  <c r="G11" i="8"/>
  <c r="G12" i="8"/>
  <c r="G13" i="8"/>
  <c r="G14" i="8"/>
  <c r="G16" i="8"/>
  <c r="G19" i="8"/>
  <c r="G20" i="8"/>
  <c r="G21" i="8"/>
  <c r="G22" i="8"/>
  <c r="G23" i="8"/>
  <c r="G24" i="8"/>
  <c r="G25" i="8"/>
  <c r="G26" i="8"/>
  <c r="G28" i="8"/>
  <c r="F8" i="8"/>
  <c r="F10" i="8"/>
  <c r="F11" i="8"/>
  <c r="F12" i="8"/>
  <c r="F13" i="8"/>
  <c r="F14" i="8"/>
  <c r="F19" i="8"/>
  <c r="F21" i="8"/>
  <c r="F22" i="8"/>
  <c r="F24" i="8"/>
  <c r="F25" i="8"/>
  <c r="F26" i="8"/>
  <c r="E18" i="8"/>
  <c r="G14" i="12"/>
  <c r="I15" i="12"/>
  <c r="J15" i="12"/>
  <c r="E7" i="8"/>
  <c r="J43" i="12"/>
  <c r="J44" i="12"/>
  <c r="J45" i="12"/>
  <c r="J46" i="12"/>
  <c r="J47" i="12"/>
  <c r="J48" i="12"/>
  <c r="J49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5" i="12"/>
  <c r="J66" i="12"/>
  <c r="J67" i="12"/>
  <c r="J68" i="12"/>
  <c r="J69" i="12"/>
  <c r="J71" i="12"/>
  <c r="J72" i="12"/>
  <c r="J73" i="12"/>
  <c r="J74" i="12"/>
  <c r="J75" i="12"/>
  <c r="J76" i="12"/>
  <c r="J77" i="12"/>
  <c r="J78" i="12"/>
  <c r="J79" i="12"/>
  <c r="J80" i="12"/>
  <c r="J81" i="12"/>
  <c r="J84" i="12"/>
  <c r="J85" i="12"/>
  <c r="J86" i="12"/>
  <c r="J87" i="12"/>
  <c r="J88" i="12"/>
  <c r="J89" i="12"/>
  <c r="J90" i="12"/>
  <c r="J91" i="12"/>
  <c r="J92" i="12"/>
  <c r="J93" i="12"/>
  <c r="I43" i="12"/>
  <c r="I44" i="12"/>
  <c r="I45" i="12"/>
  <c r="I46" i="12"/>
  <c r="I47" i="12"/>
  <c r="I48" i="12"/>
  <c r="I49" i="12"/>
  <c r="I52" i="12"/>
  <c r="I53" i="12"/>
  <c r="I54" i="12"/>
  <c r="I55" i="12"/>
  <c r="I57" i="12"/>
  <c r="I58" i="12"/>
  <c r="I59" i="12"/>
  <c r="I60" i="12"/>
  <c r="I61" i="12"/>
  <c r="I62" i="12"/>
  <c r="I63" i="12"/>
  <c r="I65" i="12"/>
  <c r="I66" i="12"/>
  <c r="I67" i="12"/>
  <c r="I68" i="12"/>
  <c r="I71" i="12"/>
  <c r="I72" i="12"/>
  <c r="I75" i="12"/>
  <c r="I76" i="12"/>
  <c r="I78" i="12"/>
  <c r="I80" i="12"/>
  <c r="I81" i="12"/>
  <c r="I84" i="12"/>
  <c r="I85" i="12"/>
  <c r="I86" i="12"/>
  <c r="I87" i="12"/>
  <c r="I88" i="12"/>
  <c r="I89" i="12"/>
  <c r="I91" i="12"/>
  <c r="I92" i="12"/>
  <c r="I93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4" i="12"/>
  <c r="I19" i="12"/>
  <c r="I20" i="12"/>
  <c r="I21" i="12"/>
  <c r="I22" i="12"/>
  <c r="I23" i="12"/>
  <c r="I24" i="12"/>
  <c r="I25" i="12"/>
  <c r="I26" i="12"/>
  <c r="I27" i="12"/>
  <c r="I30" i="12"/>
  <c r="I31" i="12"/>
  <c r="I32" i="12"/>
  <c r="I34" i="12"/>
  <c r="G30" i="12"/>
  <c r="G31" i="12"/>
  <c r="G28" i="12"/>
  <c r="G26" i="12"/>
  <c r="G25" i="12" s="1"/>
  <c r="G23" i="12"/>
  <c r="G22" i="12" s="1"/>
  <c r="G19" i="12"/>
  <c r="G52" i="12"/>
  <c r="G75" i="12"/>
  <c r="G88" i="12"/>
  <c r="G87" i="12" s="1"/>
  <c r="G92" i="12"/>
  <c r="G89" i="12"/>
  <c r="G43" i="12"/>
  <c r="G85" i="12"/>
  <c r="G84" i="12" s="1"/>
  <c r="G73" i="12"/>
  <c r="G57" i="12"/>
  <c r="G48" i="12"/>
  <c r="G46" i="12"/>
  <c r="G44" i="12"/>
  <c r="D9" i="7"/>
  <c r="D91" i="7"/>
  <c r="D45" i="7" s="1"/>
  <c r="D130" i="7" s="1"/>
  <c r="D98" i="7"/>
  <c r="D94" i="7"/>
  <c r="H89" i="12"/>
  <c r="H88" i="12" s="1"/>
  <c r="H87" i="12" s="1"/>
  <c r="H85" i="12"/>
  <c r="H84" i="12" s="1"/>
  <c r="H82" i="12"/>
  <c r="H75" i="12"/>
  <c r="H73" i="12"/>
  <c r="H64" i="12"/>
  <c r="H57" i="12"/>
  <c r="H52" i="12"/>
  <c r="H48" i="12"/>
  <c r="H46" i="12"/>
  <c r="H43" i="12" s="1"/>
  <c r="H44" i="12"/>
  <c r="H31" i="12"/>
  <c r="H30" i="12"/>
  <c r="H26" i="12"/>
  <c r="H25" i="12"/>
  <c r="H23" i="12"/>
  <c r="H22" i="12"/>
  <c r="H19" i="12"/>
  <c r="H13" i="12" s="1"/>
  <c r="H12" i="12" s="1"/>
  <c r="H11" i="12" s="1"/>
  <c r="H17" i="12"/>
  <c r="H14" i="12"/>
  <c r="J14" i="12" s="1"/>
  <c r="D40" i="7"/>
  <c r="D39" i="7" s="1"/>
  <c r="C45" i="7"/>
  <c r="D106" i="7"/>
  <c r="C106" i="7"/>
  <c r="D123" i="7"/>
  <c r="D122" i="7" s="1"/>
  <c r="D128" i="7"/>
  <c r="C128" i="7"/>
  <c r="D124" i="7"/>
  <c r="D119" i="7"/>
  <c r="C119" i="7"/>
  <c r="C112" i="7"/>
  <c r="D112" i="7"/>
  <c r="D110" i="7"/>
  <c r="C110" i="7"/>
  <c r="D108" i="7"/>
  <c r="D107" i="7" s="1"/>
  <c r="C108" i="7"/>
  <c r="C107" i="7" s="1"/>
  <c r="D117" i="7"/>
  <c r="C117" i="7"/>
  <c r="D104" i="7"/>
  <c r="D103" i="7" s="1"/>
  <c r="C104" i="7"/>
  <c r="C103" i="7" s="1"/>
  <c r="D101" i="7"/>
  <c r="D100" i="7" s="1"/>
  <c r="C101" i="7"/>
  <c r="C100" i="7" s="1"/>
  <c r="C98" i="7"/>
  <c r="D96" i="7"/>
  <c r="C96" i="7"/>
  <c r="C94" i="7"/>
  <c r="D92" i="7"/>
  <c r="C92" i="7"/>
  <c r="D88" i="7"/>
  <c r="D87" i="7" s="1"/>
  <c r="C88" i="7"/>
  <c r="C87" i="7" s="1"/>
  <c r="C60" i="7"/>
  <c r="D75" i="7"/>
  <c r="C75" i="7"/>
  <c r="D72" i="7"/>
  <c r="C72" i="7"/>
  <c r="D70" i="7"/>
  <c r="C70" i="7"/>
  <c r="D60" i="7"/>
  <c r="D52" i="7"/>
  <c r="C52" i="7"/>
  <c r="D47" i="7"/>
  <c r="D46" i="7" s="1"/>
  <c r="C47" i="7"/>
  <c r="C46" i="7" s="1"/>
  <c r="D37" i="7"/>
  <c r="D36" i="7" s="1"/>
  <c r="C37" i="7"/>
  <c r="C36" i="7" s="1"/>
  <c r="C40" i="7"/>
  <c r="C39" i="7" s="1"/>
  <c r="D11" i="7"/>
  <c r="D10" i="7" s="1"/>
  <c r="C11" i="7"/>
  <c r="C10" i="7" s="1"/>
  <c r="C18" i="8"/>
  <c r="C7" i="8"/>
  <c r="G15" i="1"/>
  <c r="G12" i="1"/>
  <c r="F92" i="12"/>
  <c r="F89" i="12"/>
  <c r="F88" i="12" s="1"/>
  <c r="F87" i="12" s="1"/>
  <c r="F85" i="12"/>
  <c r="F84" i="12" s="1"/>
  <c r="F82" i="12"/>
  <c r="F75" i="12"/>
  <c r="F73" i="12"/>
  <c r="F64" i="12"/>
  <c r="F57" i="12"/>
  <c r="F52" i="12"/>
  <c r="F48" i="12"/>
  <c r="F46" i="12"/>
  <c r="F44" i="12"/>
  <c r="F17" i="12"/>
  <c r="F31" i="12"/>
  <c r="F30" i="12" s="1"/>
  <c r="F28" i="12"/>
  <c r="F26" i="12"/>
  <c r="F25" i="12" s="1"/>
  <c r="F23" i="12"/>
  <c r="F22" i="12" s="1"/>
  <c r="F19" i="12"/>
  <c r="F14" i="12"/>
  <c r="G41" i="12" l="1"/>
  <c r="J12" i="12"/>
  <c r="G11" i="12"/>
  <c r="J11" i="12" s="1"/>
  <c r="J13" i="12"/>
  <c r="D7" i="11"/>
  <c r="G7" i="11" s="1"/>
  <c r="I14" i="12"/>
  <c r="F43" i="12"/>
  <c r="H51" i="12"/>
  <c r="H42" i="12" s="1"/>
  <c r="H41" i="12" s="1"/>
  <c r="F13" i="12"/>
  <c r="F12" i="12" s="1"/>
  <c r="F11" i="12" s="1"/>
  <c r="F51" i="12"/>
  <c r="F42" i="12" s="1"/>
  <c r="F41" i="12" s="1"/>
  <c r="C91" i="7"/>
  <c r="D51" i="7"/>
  <c r="C51" i="7"/>
</calcChain>
</file>

<file path=xl/sharedStrings.xml><?xml version="1.0" encoding="utf-8"?>
<sst xmlns="http://schemas.openxmlformats.org/spreadsheetml/2006/main" count="357" uniqueCount="209">
  <si>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</si>
  <si>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</si>
  <si>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</si>
  <si>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</si>
  <si>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</si>
  <si>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</si>
  <si>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</si>
  <si>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</si>
  <si>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</si>
  <si>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</si>
  <si>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</si>
  <si>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</si>
  <si>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</si>
  <si>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</si>
  <si>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</si>
  <si>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</si>
  <si>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</si>
  <si>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</si>
  <si>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</si>
  <si>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</si>
  <si>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</si>
  <si>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</si>
  <si>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</si>
  <si>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</si>
  <si>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</si>
  <si>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</si>
  <si>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</si>
  <si>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</si>
  <si>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</si>
  <si>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</si>
  <si>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</si>
  <si>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</si>
  <si>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</si>
  <si>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</si>
  <si>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</si>
  <si>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</si>
  <si>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</si>
  <si>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</si>
  <si>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</si>
  <si>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</si>
  <si>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</si>
  <si>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</si>
  <si>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</si>
  <si>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</si>
  <si>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</si>
  <si>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</si>
  <si>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</si>
  <si>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</si>
  <si>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</si>
  <si>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</si>
  <si>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</si>
  <si>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</si>
  <si>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</si>
  <si>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</si>
  <si>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</si>
  <si>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</si>
  <si>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</si>
  <si>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</si>
  <si>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</si>
  <si>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</si>
  <si>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</si>
  <si>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</si>
  <si>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</si>
  <si>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</si>
  <si>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5=4/2*100</t>
  </si>
  <si>
    <t>6=4/3*100</t>
  </si>
  <si>
    <t>PRIRODOSLOVNO-GRAFIČKA ŠKOLA ZADAR</t>
  </si>
  <si>
    <t>4=3/2*100</t>
  </si>
  <si>
    <t>Pomoći proračunskih korisnicima iz proračuna koji im nije nadležan</t>
  </si>
  <si>
    <t>Tekuće pomoći proračunskim korisnicima iz proračuna koji im nije nadležan</t>
  </si>
  <si>
    <t>Kapitalne pomoći proračunskim korisnicima proračuna koji im nije nadležan</t>
  </si>
  <si>
    <t>Pomoći temeljen prijenosa EU sredstava</t>
  </si>
  <si>
    <t>Tekuće pomoći temeljem EU sredstava</t>
  </si>
  <si>
    <t>Prijenosi između proračunskih korisnika istog proračuna</t>
  </si>
  <si>
    <t>Tekući prijenosi između proračunskih korisnika istog proračuna</t>
  </si>
  <si>
    <t>Tekući prijenosi između proračunskih korisnika istog proračuna temeljem prijenosa EU sredstava</t>
  </si>
  <si>
    <t>Prihodi od pruženih usluga</t>
  </si>
  <si>
    <t xml:space="preserve">Prihodi iz nadležnog proračuna 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</si>
  <si>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</si>
  <si>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</si>
  <si>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na nabavu nefinancijske imovine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</si>
  <si>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</si>
  <si>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</si>
  <si>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</si>
  <si>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</si>
  <si>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Naknade za prijevoz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</si>
  <si>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</si>
  <si>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</si>
  <si>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</si>
  <si>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</si>
  <si>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</si>
  <si>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tek. i inv.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</si>
  <si>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</si>
  <si>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</si>
  <si>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</si>
  <si>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</si>
  <si>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inv.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</si>
  <si>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</si>
  <si>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</si>
  <si>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</si>
  <si>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</si>
  <si>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</si>
  <si>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</si>
  <si>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</si>
  <si>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</si>
  <si>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</si>
  <si>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Naknade ostalih troškova</t>
  </si>
  <si>
    <t>Reprezentacija</t>
  </si>
  <si>
    <t>Članarine i norme</t>
  </si>
  <si>
    <t>Pristojbe i naknade</t>
  </si>
  <si>
    <t>Financijski rashodi</t>
  </si>
  <si>
    <t>Ostali financijski rashodi</t>
  </si>
  <si>
    <t>Rashodi za nabavu proizvedene dugotrajne imovine</t>
  </si>
  <si>
    <t>Postrojenja i oprema</t>
  </si>
  <si>
    <t>Uredska oprema i namještaj</t>
  </si>
  <si>
    <t>Uređaji, strojevi i oprema za ostale namjene</t>
  </si>
  <si>
    <t>Knjige</t>
  </si>
  <si>
    <t>Knjige, umjetnička djela i ostale izlož. Vrijednosti</t>
  </si>
  <si>
    <t>19 Predfinanciranje iz žup.pror.</t>
  </si>
  <si>
    <t>41 Prihodi za posebne namjene</t>
  </si>
  <si>
    <t>42 Višak prihoda</t>
  </si>
  <si>
    <t>45 F.P: i dod. Udio u por. na dohodak</t>
  </si>
  <si>
    <t>51 Pomoći - državni proračun</t>
  </si>
  <si>
    <t>54 Pomoći iz inozemstva</t>
  </si>
  <si>
    <t>61 Donacije</t>
  </si>
  <si>
    <t>12 Sredstva učešća za pomoći - prihodi Županije</t>
  </si>
  <si>
    <t>12 Sredsva učešća za pomoći - prihodi Županije</t>
  </si>
  <si>
    <t>19 Predfinanciranje Županije</t>
  </si>
  <si>
    <t>45 F.P. i dod. Udio u por. na dohodak</t>
  </si>
  <si>
    <t>Program: 2204 SREDNJE ŠKOLSTVO STANDARD</t>
  </si>
  <si>
    <t>A2204-01 Djelatnost srednjih škola</t>
  </si>
  <si>
    <t>IF: 45 F.P. dod. udio u por. na dohodak</t>
  </si>
  <si>
    <t>Ostale naknade troškova zaposlenima</t>
  </si>
  <si>
    <t>El. Energija</t>
  </si>
  <si>
    <t>Plin</t>
  </si>
  <si>
    <t>Motorni benzin i dizel gorino</t>
  </si>
  <si>
    <t>Materijal i dijelovi za tekuće i inv. održavanje</t>
  </si>
  <si>
    <t>Usluge tek. i inv. održavanja</t>
  </si>
  <si>
    <t>Zakupnine i najaminine</t>
  </si>
  <si>
    <t>Članarine</t>
  </si>
  <si>
    <t>A2204-07 Administracija i upravljanje</t>
  </si>
  <si>
    <t>IF: 51 Državni proračun</t>
  </si>
  <si>
    <t>Doprinosi za OZO</t>
  </si>
  <si>
    <t>Novčana naknada zbog nezap. osob. s invaliditetom</t>
  </si>
  <si>
    <t>Program: A2205 SREDNJE ŠKOLSTVO -IZNAD STANDARDA</t>
  </si>
  <si>
    <t>A2205-01 Javne potrebe u prosvjeti - korisnici u SŠ</t>
  </si>
  <si>
    <t>IF: 11 Opći prihodi i primici</t>
  </si>
  <si>
    <t>Ostali nespomenuti rashodi</t>
  </si>
  <si>
    <t>A2205-12 Podizanje kvalitete i standarda u školstvu</t>
  </si>
  <si>
    <t>IF: 31 Vlastiti prihodi</t>
  </si>
  <si>
    <t>Usluge tekućeg i investicijskog održavanja</t>
  </si>
  <si>
    <t>Računala i računalna oprema</t>
  </si>
  <si>
    <t>IF: 61 Tekuće donacije - korisnici</t>
  </si>
  <si>
    <t>IF: 41 Prihodi za posebne namjene</t>
  </si>
  <si>
    <t>IF: 42 Višak prihoda</t>
  </si>
  <si>
    <t>Naknade troškova osobama izvan. radnog odnosa</t>
  </si>
  <si>
    <t>A2205-22 Natjecanja i smotre u SŠ</t>
  </si>
  <si>
    <t>Naknade članovima povjerenstava</t>
  </si>
  <si>
    <t>A2205-31 Školska shema</t>
  </si>
  <si>
    <t>IF: 54 Pomoći iz inozemstva</t>
  </si>
  <si>
    <t>Namirnice</t>
  </si>
  <si>
    <t>IF: 19 Predfinanciranje iz Županije</t>
  </si>
  <si>
    <t>A2205-37 Zalihe menstrualnih higijenskih potrepština</t>
  </si>
  <si>
    <t>Materijal za higijenske potrebe i njege</t>
  </si>
  <si>
    <t>Ostale najamnine i zakupnine</t>
  </si>
  <si>
    <t>Program: Nacionalni EU projekti</t>
  </si>
  <si>
    <t>T4306-03 Inkluzija - korak bliže društvu bez prepreka 2022/23</t>
  </si>
  <si>
    <t xml:space="preserve">Doprinosi za OZO </t>
  </si>
  <si>
    <t>Program: Međunarodni EU projekti</t>
  </si>
  <si>
    <t>T307-13 Projekt Erasmus Plato's</t>
  </si>
  <si>
    <t>Ostale intelektualne usluge</t>
  </si>
  <si>
    <t>IF: Višak prihoda</t>
  </si>
  <si>
    <t>SVEUKUPNO RASHODI</t>
  </si>
  <si>
    <t>09 Obrazovanje</t>
  </si>
  <si>
    <t>092 Srednješkolsko obrazovanje</t>
  </si>
  <si>
    <t>096 Dodatne usluge u obrazovanju</t>
  </si>
  <si>
    <t>T2204-04 Hitne intervencije u srednjim školalma</t>
  </si>
  <si>
    <t>Uređaji, strojevi i oprema za ost. namjene</t>
  </si>
  <si>
    <t>A2205-34 Projekt e-škole</t>
  </si>
  <si>
    <t>Intelektualne usluge</t>
  </si>
  <si>
    <t>Plaće za redovan rad 2023/2024</t>
  </si>
  <si>
    <t>Doprinosi za OZO 2023/2024</t>
  </si>
  <si>
    <t>Ostali rashodi za zaposlene 2023/2024</t>
  </si>
  <si>
    <t>Naknada za prijevoz 2023/2024</t>
  </si>
  <si>
    <t>Prihodi od upravnih i administrativnih pristojbi, pristojbi po posebnim propisima i naknada</t>
  </si>
  <si>
    <t>Prihodi po posebnim propisima</t>
  </si>
  <si>
    <t>Ostali nespomenuti prihodi</t>
  </si>
  <si>
    <t>Naknade za rad predstavničkih i izvršnih tijela, povjerenstava i sl.</t>
  </si>
  <si>
    <t xml:space="preserve">Ostali rashodi </t>
  </si>
  <si>
    <t>Tekuće donacije</t>
  </si>
  <si>
    <t>Tekuće donacije u naravi</t>
  </si>
  <si>
    <t>Donacije od pravnih i fizičkih osoba</t>
  </si>
  <si>
    <t>PRENESENI VIŠAK PRIHODA</t>
  </si>
  <si>
    <t xml:space="preserve">OSTVARENJE/IZVRŠENJE 
30.6.2023. </t>
  </si>
  <si>
    <t>PLAN 30.6.2024.</t>
  </si>
  <si>
    <t xml:space="preserve">OSTVARENJE/IZVRŠENJE 
30.6.2024. </t>
  </si>
  <si>
    <t>OSTVARENJE/IZVRŠENJE 
30.6.2023.</t>
  </si>
  <si>
    <t xml:space="preserve"> PLAN 30.6.2024.</t>
  </si>
  <si>
    <t>OSTVARENJE/IZVRŠENJE 
30.6.2024</t>
  </si>
  <si>
    <t>OSTVARENJE/IZVRŠENJE 
30.6.2024.</t>
  </si>
  <si>
    <t xml:space="preserve">IZVJEŠTAJ O IZVRŠENJU FINANCIJSKOG PLANA PRORAČUNSKOG KORISNIKA JEDINICE LOKALNE I PODRUČNE (REGIONALNE) SAMOUPRAVE DO 30.6.2024. GODINU </t>
  </si>
  <si>
    <t>IZVRŠENJE 
30.6.2023.</t>
  </si>
  <si>
    <t>IZVRŠENJE 
30.6.2024.</t>
  </si>
  <si>
    <t>OSTVARENJE/IZVRŠENJE 30.6.2023.</t>
  </si>
  <si>
    <t>IZVRŠENJE 30.6.2024</t>
  </si>
  <si>
    <t>Uredski materijal</t>
  </si>
  <si>
    <t>IF: 12 Županija</t>
  </si>
  <si>
    <t>Doprinosi OZO</t>
  </si>
  <si>
    <t>Osnovni materijal i sirovine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</si>
</sst>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"/>
      <charset val="238"/>
    </font>
    <font>
      <sz val="10"/>
      <color theme="1"/>
      <name val="Arial 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">
    <xf numFmtId="0" fontId="0" fillId="0" borderId="0"/>
    <xf numFmtId="0" fontId="1" fillId="0" borderId="6" applyNumberFormat="0" applyFill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9" fillId="0" borderId="0"/>
    <xf numFmtId="9" fontId="21" fillId="0" borderId="0" applyFont="0" applyFill="0" applyBorder="0" applyAlignment="0" applyProtection="0"/>
  </cellStyleXfs>
  <cellXfs count="156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 applyProtection="1">
      <alignment vertical="center" wrapText="1"/>
    </xf>
    <xf numFmtId="0" fontId="1" fillId="2" borderId="0" xfId="0" applyFont="1" applyFill="1"/>
    <xf numFmtId="0" fontId="12" fillId="0" borderId="0" xfId="0" applyFont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20" fillId="0" borderId="3" xfId="0" applyFont="1" applyBorder="1" applyAlignment="1">
      <alignment horizontal="left" indent="1"/>
    </xf>
    <xf numFmtId="4" fontId="19" fillId="0" borderId="3" xfId="0" applyNumberFormat="1" applyFont="1" applyBorder="1"/>
    <xf numFmtId="0" fontId="10" fillId="2" borderId="3" xfId="0" applyFont="1" applyFill="1" applyBorder="1" applyAlignment="1">
      <alignment horizontal="left" vertical="center" wrapText="1" indent="1"/>
    </xf>
    <xf numFmtId="0" fontId="22" fillId="6" borderId="3" xfId="4" applyFont="1" applyBorder="1" applyAlignment="1">
      <alignment horizontal="center" vertical="center" wrapText="1"/>
    </xf>
    <xf numFmtId="0" fontId="22" fillId="6" borderId="3" xfId="4" applyFont="1" applyBorder="1" applyAlignment="1">
      <alignment horizontal="center" vertical="center"/>
    </xf>
    <xf numFmtId="4" fontId="22" fillId="5" borderId="3" xfId="3" applyNumberFormat="1" applyFont="1" applyBorder="1"/>
    <xf numFmtId="0" fontId="22" fillId="5" borderId="3" xfId="3" applyFont="1" applyBorder="1"/>
    <xf numFmtId="4" fontId="22" fillId="4" borderId="3" xfId="2" applyNumberFormat="1" applyFont="1" applyBorder="1"/>
    <xf numFmtId="4" fontId="23" fillId="8" borderId="3" xfId="5" applyNumberFormat="1" applyFont="1" applyBorder="1"/>
    <xf numFmtId="0" fontId="23" fillId="0" borderId="3" xfId="0" applyFont="1" applyBorder="1"/>
    <xf numFmtId="4" fontId="23" fillId="0" borderId="3" xfId="0" applyNumberFormat="1" applyFont="1" applyBorder="1"/>
    <xf numFmtId="0" fontId="25" fillId="0" borderId="0" xfId="0" applyFont="1"/>
    <xf numFmtId="4" fontId="24" fillId="7" borderId="6" xfId="1" applyNumberFormat="1" applyFont="1" applyFill="1"/>
    <xf numFmtId="4" fontId="24" fillId="0" borderId="3" xfId="0" applyNumberFormat="1" applyFont="1" applyBorder="1"/>
    <xf numFmtId="0" fontId="25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vertical="center" wrapText="1"/>
      <protection locked="0"/>
    </xf>
    <xf numFmtId="0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" xfId="0" applyNumberFormat="1" applyFont="1" applyFill="1" applyBorder="1" applyAlignment="1" applyProtection="1">
      <alignment horizontal="left" vertical="center" wrapText="1"/>
      <protection locked="0"/>
    </xf>
    <xf numFmtId="4" fontId="6" fillId="2" borderId="3" xfId="0" applyNumberFormat="1" applyFont="1" applyFill="1" applyBorder="1" applyAlignment="1" applyProtection="1">
      <alignment horizontal="right"/>
      <protection locked="0"/>
    </xf>
    <xf numFmtId="4" fontId="24" fillId="0" borderId="3" xfId="0" applyNumberFormat="1" applyFont="1" applyBorder="1" applyProtection="1">
      <protection locked="0"/>
    </xf>
    <xf numFmtId="4" fontId="19" fillId="0" borderId="3" xfId="0" applyNumberFormat="1" applyFont="1" applyBorder="1" applyProtection="1">
      <protection locked="0"/>
    </xf>
    <xf numFmtId="0" fontId="9" fillId="2" borderId="3" xfId="0" applyNumberFormat="1" applyFont="1" applyFill="1" applyBorder="1" applyAlignment="1" applyProtection="1">
      <alignment horizontal="left" vertical="center" wrapText="1"/>
      <protection locked="0"/>
    </xf>
    <xf numFmtId="4" fontId="3" fillId="2" borderId="3" xfId="0" applyNumberFormat="1" applyFont="1" applyFill="1" applyBorder="1" applyAlignment="1" applyProtection="1">
      <alignment horizontal="right"/>
      <protection locked="0"/>
    </xf>
    <xf numFmtId="0" fontId="9" fillId="2" borderId="3" xfId="0" quotePrefix="1" applyFont="1" applyFill="1" applyBorder="1" applyAlignment="1" applyProtection="1">
      <alignment horizontal="left" vertical="center"/>
      <protection locked="0"/>
    </xf>
    <xf numFmtId="0" fontId="10" fillId="2" borderId="3" xfId="0" quotePrefix="1" applyFont="1" applyFill="1" applyBorder="1" applyAlignment="1" applyProtection="1">
      <alignment horizontal="left" vertical="center"/>
      <protection locked="0"/>
    </xf>
    <xf numFmtId="0" fontId="9" fillId="2" borderId="3" xfId="0" quotePrefix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Protection="1">
      <protection locked="0"/>
    </xf>
    <xf numFmtId="0" fontId="11" fillId="2" borderId="3" xfId="0" quotePrefix="1" applyFont="1" applyFill="1" applyBorder="1" applyAlignment="1" applyProtection="1">
      <alignment horizontal="left" vertical="center"/>
      <protection locked="0"/>
    </xf>
    <xf numFmtId="0" fontId="9" fillId="2" borderId="0" xfId="0" quotePrefix="1" applyFont="1" applyFill="1" applyBorder="1" applyAlignment="1" applyProtection="1">
      <alignment horizontal="left" vertical="center"/>
      <protection locked="0"/>
    </xf>
    <xf numFmtId="0" fontId="10" fillId="2" borderId="0" xfId="0" quotePrefix="1" applyFont="1" applyFill="1" applyBorder="1" applyAlignment="1" applyProtection="1">
      <alignment horizontal="left" vertical="center"/>
      <protection locked="0"/>
    </xf>
    <xf numFmtId="0" fontId="9" fillId="2" borderId="0" xfId="0" applyNumberFormat="1" applyFont="1" applyFill="1" applyBorder="1" applyAlignment="1" applyProtection="1">
      <alignment horizontal="left" vertical="center" wrapText="1"/>
      <protection locked="0"/>
    </xf>
    <xf numFmtId="4" fontId="3" fillId="2" borderId="0" xfId="0" applyNumberFormat="1" applyFont="1" applyFill="1" applyBorder="1" applyAlignment="1" applyProtection="1">
      <alignment horizontal="right"/>
      <protection locked="0"/>
    </xf>
    <xf numFmtId="4" fontId="19" fillId="0" borderId="0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0" xfId="0" applyNumberFormat="1" applyProtection="1"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1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3" xfId="0" applyNumberFormat="1" applyFont="1" applyFill="1" applyBorder="1" applyAlignment="1" applyProtection="1">
      <alignment vertical="center" wrapText="1"/>
      <protection locked="0"/>
    </xf>
    <xf numFmtId="0" fontId="9" fillId="2" borderId="3" xfId="0" applyNumberFormat="1" applyFont="1" applyFill="1" applyBorder="1" applyAlignment="1" applyProtection="1">
      <alignment vertical="center" wrapText="1"/>
      <protection locked="0"/>
    </xf>
    <xf numFmtId="0" fontId="19" fillId="0" borderId="3" xfId="0" applyFont="1" applyBorder="1" applyProtection="1"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4" fontId="9" fillId="2" borderId="3" xfId="0" quotePrefix="1" applyNumberFormat="1" applyFont="1" applyFill="1" applyBorder="1" applyAlignment="1" applyProtection="1">
      <alignment vertical="center"/>
      <protection locked="0"/>
    </xf>
    <xf numFmtId="4" fontId="3" fillId="2" borderId="3" xfId="0" applyNumberFormat="1" applyFont="1" applyFill="1" applyBorder="1" applyAlignment="1" applyProtection="1">
      <alignment horizontal="right" vertical="center"/>
      <protection locked="0"/>
    </xf>
    <xf numFmtId="2" fontId="19" fillId="0" borderId="3" xfId="7" applyNumberFormat="1" applyFont="1" applyBorder="1" applyProtection="1">
      <protection locked="0"/>
    </xf>
    <xf numFmtId="2" fontId="24" fillId="0" borderId="3" xfId="0" applyNumberFormat="1" applyFont="1" applyBorder="1" applyProtection="1">
      <protection locked="0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7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quotePrefix="1" applyFont="1" applyFill="1" applyBorder="1" applyAlignment="1" applyProtection="1">
      <alignment horizontal="center" vertical="center"/>
      <protection locked="0"/>
    </xf>
    <xf numFmtId="0" fontId="9" fillId="2" borderId="4" xfId="0" quotePrefix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2" fillId="5" borderId="3" xfId="3" applyFont="1" applyBorder="1" applyAlignment="1">
      <alignment horizontal="left"/>
    </xf>
    <xf numFmtId="0" fontId="22" fillId="4" borderId="3" xfId="2" applyFont="1" applyBorder="1" applyAlignment="1">
      <alignment horizontal="left"/>
    </xf>
    <xf numFmtId="0" fontId="23" fillId="8" borderId="3" xfId="5" applyFont="1" applyBorder="1" applyAlignment="1">
      <alignment horizontal="center"/>
    </xf>
    <xf numFmtId="0" fontId="22" fillId="4" borderId="3" xfId="2" applyFont="1" applyBorder="1" applyAlignment="1">
      <alignment horizontal="center"/>
    </xf>
    <xf numFmtId="0" fontId="23" fillId="8" borderId="1" xfId="5" applyFont="1" applyBorder="1" applyAlignment="1">
      <alignment horizontal="center"/>
    </xf>
    <xf numFmtId="0" fontId="23" fillId="8" borderId="4" xfId="5" applyFont="1" applyBorder="1" applyAlignment="1">
      <alignment horizontal="center"/>
    </xf>
    <xf numFmtId="0" fontId="24" fillId="7" borderId="6" xfId="1" applyFont="1" applyFill="1" applyAlignment="1">
      <alignment horizontal="center"/>
    </xf>
    <xf numFmtId="0" fontId="22" fillId="6" borderId="1" xfId="4" applyFont="1" applyBorder="1" applyAlignment="1">
      <alignment horizontal="center" vertical="center"/>
    </xf>
    <xf numFmtId="0" fontId="22" fillId="6" borderId="4" xfId="4" applyFont="1" applyBorder="1" applyAlignment="1">
      <alignment horizontal="center" vertical="center"/>
    </xf>
    <xf numFmtId="0" fontId="22" fillId="5" borderId="3" xfId="3" applyFont="1" applyBorder="1" applyAlignment="1">
      <alignment horizontal="center"/>
    </xf>
    <xf numFmtId="2" fontId="22" fillId="5" borderId="3" xfId="3" applyNumberFormat="1" applyFont="1" applyBorder="1"/>
    <xf numFmtId="2" fontId="23" fillId="5" borderId="3" xfId="3" applyNumberFormat="1" applyFont="1" applyBorder="1"/>
  </cellXfs>
  <cellStyles count="8">
    <cellStyle name="20% - Isticanje1" xfId="2" builtinId="30"/>
    <cellStyle name="20% - Isticanje3" xfId="4" builtinId="38"/>
    <cellStyle name="20% - Isticanje4" xfId="5" builtinId="42"/>
    <cellStyle name="40% - Isticanje1" xfId="3" builtinId="31"/>
    <cellStyle name="Normalno" xfId="0" builtinId="0"/>
    <cellStyle name="Obično 2" xfId="6" xr:uid="{760F0F6C-5BE4-427F-88BF-367031260348}"/>
    <cellStyle name="Postotak" xfId="7" builtinId="5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7"/>
  <sheetViews>
    <sheetView topLeftCell="A4" workbookViewId="0">
      <selection activeCell="K13" sqref="K13"/>
    </sheetView>
  </sheetViews>
  <sheetFormatPr defaultRowHeight="15"/>
  <cols>
    <col min="6" max="6" width="17" customWidth="1"/>
    <col min="7" max="9" width="25.28515625" customWidth="1"/>
    <col min="10" max="11" width="15.7109375" customWidth="1"/>
  </cols>
  <sheetData>
    <row r="1" spans="1:11" ht="15.75">
      <c r="A1" s="68" t="s">
        <v>66</v>
      </c>
      <c r="B1" s="50"/>
      <c r="C1" s="50"/>
      <c r="D1" s="50"/>
      <c r="E1" s="50"/>
    </row>
    <row r="3" spans="1:11" ht="42" customHeight="1">
      <c r="B3" s="105" t="s">
        <v>200</v>
      </c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8" customHeight="1">
      <c r="B4" s="37"/>
      <c r="C4" s="37"/>
      <c r="D4" s="37"/>
      <c r="E4" s="37"/>
      <c r="F4" s="37"/>
      <c r="G4" s="37"/>
      <c r="H4" s="37"/>
      <c r="I4" s="37"/>
      <c r="J4" s="37"/>
      <c r="K4" s="38"/>
    </row>
    <row r="5" spans="1:11" ht="15.75" customHeight="1">
      <c r="B5" s="105" t="s">
        <v>11</v>
      </c>
      <c r="C5" s="105"/>
      <c r="D5" s="105"/>
      <c r="E5" s="105"/>
      <c r="F5" s="105"/>
      <c r="G5" s="105"/>
      <c r="H5" s="105"/>
      <c r="I5" s="105"/>
      <c r="J5" s="105"/>
      <c r="K5" s="105"/>
    </row>
    <row r="6" spans="1:11" s="31" customFormat="1" ht="36" customHeight="1">
      <c r="B6" s="125"/>
      <c r="C6" s="125"/>
      <c r="D6" s="125"/>
      <c r="E6" s="37"/>
      <c r="F6" s="37"/>
      <c r="G6" s="37"/>
      <c r="H6" s="37"/>
      <c r="I6" s="48"/>
      <c r="J6" s="48"/>
      <c r="K6" s="49"/>
    </row>
    <row r="7" spans="1:11" ht="18" customHeight="1">
      <c r="B7" s="105" t="s">
        <v>54</v>
      </c>
      <c r="C7" s="105"/>
      <c r="D7" s="105"/>
      <c r="E7" s="105"/>
      <c r="F7" s="105"/>
      <c r="G7" s="105"/>
      <c r="H7" s="105"/>
      <c r="I7" s="105"/>
      <c r="J7" s="105"/>
      <c r="K7" s="105"/>
    </row>
    <row r="8" spans="1:11" ht="18" customHeight="1">
      <c r="B8" s="39"/>
      <c r="C8" s="40"/>
      <c r="D8" s="40"/>
      <c r="E8" s="40"/>
      <c r="F8" s="40"/>
      <c r="G8" s="40"/>
      <c r="H8" s="40"/>
      <c r="I8" s="40"/>
      <c r="J8" s="40"/>
      <c r="K8" s="38"/>
    </row>
    <row r="9" spans="1:11">
      <c r="B9" s="118" t="s">
        <v>55</v>
      </c>
      <c r="C9" s="118"/>
      <c r="D9" s="118"/>
      <c r="E9" s="118"/>
      <c r="F9" s="118"/>
      <c r="G9" s="41"/>
      <c r="H9" s="41"/>
      <c r="I9" s="41"/>
      <c r="J9" s="42"/>
      <c r="K9" s="38"/>
    </row>
    <row r="10" spans="1:11" ht="25.5">
      <c r="B10" s="119" t="s">
        <v>6</v>
      </c>
      <c r="C10" s="120"/>
      <c r="D10" s="120"/>
      <c r="E10" s="120"/>
      <c r="F10" s="121"/>
      <c r="G10" s="21" t="s">
        <v>196</v>
      </c>
      <c r="H10" s="1" t="s">
        <v>197</v>
      </c>
      <c r="I10" s="21" t="s">
        <v>195</v>
      </c>
      <c r="J10" s="1" t="s">
        <v>16</v>
      </c>
      <c r="K10" s="1" t="s">
        <v>46</v>
      </c>
    </row>
    <row r="11" spans="1:11" s="24" customFormat="1" ht="11.25">
      <c r="B11" s="112">
        <v>1</v>
      </c>
      <c r="C11" s="112"/>
      <c r="D11" s="112"/>
      <c r="E11" s="112"/>
      <c r="F11" s="113"/>
      <c r="G11" s="23">
        <v>2</v>
      </c>
      <c r="H11" s="22">
        <v>3</v>
      </c>
      <c r="I11" s="22">
        <v>4</v>
      </c>
      <c r="J11" s="22" t="s">
        <v>64</v>
      </c>
      <c r="K11" s="22" t="s">
        <v>65</v>
      </c>
    </row>
    <row r="12" spans="1:11">
      <c r="B12" s="114" t="s">
        <v>0</v>
      </c>
      <c r="C12" s="115"/>
      <c r="D12" s="115"/>
      <c r="E12" s="115"/>
      <c r="F12" s="116"/>
      <c r="G12" s="52">
        <f>SUM(G13:G14)</f>
        <v>510823.79</v>
      </c>
      <c r="H12" s="52">
        <f>SUM(H13:H14)</f>
        <v>1200035.01</v>
      </c>
      <c r="I12" s="52">
        <f>SUM(I13:I14)</f>
        <v>626080.06000000006</v>
      </c>
      <c r="J12" s="52">
        <f>(I12/G12)*100</f>
        <v>122.56282347382452</v>
      </c>
      <c r="K12" s="52">
        <f>(I12/H12)*100</f>
        <v>52.171816220595105</v>
      </c>
    </row>
    <row r="13" spans="1:11">
      <c r="B13" s="117" t="s">
        <v>47</v>
      </c>
      <c r="C13" s="108"/>
      <c r="D13" s="108"/>
      <c r="E13" s="108"/>
      <c r="F13" s="110"/>
      <c r="G13" s="51">
        <v>510823.79</v>
      </c>
      <c r="H13" s="51">
        <v>1200035.01</v>
      </c>
      <c r="I13" s="51">
        <v>626080.06000000006</v>
      </c>
      <c r="J13" s="52">
        <f>(I13/G13)*100</f>
        <v>122.56282347382452</v>
      </c>
      <c r="K13" s="52">
        <f>(I13/H13)*100</f>
        <v>52.171816220595105</v>
      </c>
    </row>
    <row r="14" spans="1:11">
      <c r="B14" s="122" t="s">
        <v>52</v>
      </c>
      <c r="C14" s="110"/>
      <c r="D14" s="110"/>
      <c r="E14" s="110"/>
      <c r="F14" s="110"/>
      <c r="G14" s="51">
        <v>0</v>
      </c>
      <c r="H14" s="51">
        <v>0</v>
      </c>
      <c r="I14" s="51">
        <v>0</v>
      </c>
      <c r="J14" s="52">
        <v>0</v>
      </c>
      <c r="K14" s="52">
        <v>0</v>
      </c>
    </row>
    <row r="15" spans="1:11">
      <c r="B15" s="18" t="s">
        <v>1</v>
      </c>
      <c r="C15" s="33"/>
      <c r="D15" s="33"/>
      <c r="E15" s="33"/>
      <c r="F15" s="33"/>
      <c r="G15" s="52">
        <f>SUM(G16:G17)</f>
        <v>497586.19</v>
      </c>
      <c r="H15" s="52">
        <f>SUM(H16:H17)</f>
        <v>1223051.4099999999</v>
      </c>
      <c r="I15" s="52">
        <f>SUM(I16:I17)</f>
        <v>627760.89</v>
      </c>
      <c r="J15" s="52">
        <f>(I15/G15)*100</f>
        <v>126.16123650859362</v>
      </c>
      <c r="K15" s="52">
        <f>(I15/H15)*100</f>
        <v>51.327432752806367</v>
      </c>
    </row>
    <row r="16" spans="1:11">
      <c r="B16" s="107" t="s">
        <v>48</v>
      </c>
      <c r="C16" s="108"/>
      <c r="D16" s="108"/>
      <c r="E16" s="108"/>
      <c r="F16" s="108"/>
      <c r="G16" s="51">
        <v>495667.89</v>
      </c>
      <c r="H16" s="51">
        <v>1207235.6599999999</v>
      </c>
      <c r="I16" s="51">
        <v>619905.39</v>
      </c>
      <c r="J16" s="52">
        <f>(I16/G16)*100</f>
        <v>125.06466577853166</v>
      </c>
      <c r="K16" s="52">
        <f>(I16/H16)*100</f>
        <v>51.349161604454267</v>
      </c>
    </row>
    <row r="17" spans="1:42">
      <c r="B17" s="109" t="s">
        <v>49</v>
      </c>
      <c r="C17" s="110"/>
      <c r="D17" s="110"/>
      <c r="E17" s="110"/>
      <c r="F17" s="110"/>
      <c r="G17" s="53">
        <v>1918.3</v>
      </c>
      <c r="H17" s="53">
        <v>15815.75</v>
      </c>
      <c r="I17" s="53">
        <v>7855.5</v>
      </c>
      <c r="J17" s="52">
        <f t="shared" ref="J13:J17" si="0">(I17/G17)*100</f>
        <v>409.50320596361365</v>
      </c>
      <c r="K17" s="52">
        <f t="shared" ref="K13:K17" si="1">(I17/H17)*100</f>
        <v>49.668842767494425</v>
      </c>
    </row>
    <row r="18" spans="1:42">
      <c r="B18" s="124" t="s">
        <v>56</v>
      </c>
      <c r="C18" s="115"/>
      <c r="D18" s="115"/>
      <c r="E18" s="115"/>
      <c r="F18" s="115"/>
      <c r="G18" s="52">
        <v>13237.6</v>
      </c>
      <c r="H18" s="52">
        <f>H12-H15</f>
        <v>-23016.399999999907</v>
      </c>
      <c r="I18" s="54">
        <f>I12-I15</f>
        <v>-1680.8299999999581</v>
      </c>
      <c r="J18" s="52"/>
      <c r="K18" s="52"/>
    </row>
    <row r="19" spans="1:42" ht="18">
      <c r="B19" s="37"/>
      <c r="C19" s="43"/>
      <c r="D19" s="43"/>
      <c r="E19" s="43"/>
      <c r="F19" s="43"/>
      <c r="G19" s="43"/>
      <c r="H19" s="43"/>
      <c r="I19" s="44"/>
      <c r="J19" s="44"/>
      <c r="K19" s="44"/>
    </row>
    <row r="20" spans="1:42" ht="18" customHeight="1">
      <c r="B20" s="118" t="s">
        <v>57</v>
      </c>
      <c r="C20" s="118"/>
      <c r="D20" s="118"/>
      <c r="E20" s="118"/>
      <c r="F20" s="118"/>
      <c r="G20" s="43"/>
      <c r="H20" s="43"/>
      <c r="I20" s="44"/>
      <c r="J20" s="44"/>
      <c r="K20" s="44"/>
    </row>
    <row r="21" spans="1:42" ht="25.5">
      <c r="B21" s="119" t="s">
        <v>6</v>
      </c>
      <c r="C21" s="120"/>
      <c r="D21" s="120"/>
      <c r="E21" s="120"/>
      <c r="F21" s="121"/>
      <c r="G21" s="21" t="s">
        <v>196</v>
      </c>
      <c r="H21" s="1" t="s">
        <v>194</v>
      </c>
      <c r="I21" s="21" t="s">
        <v>198</v>
      </c>
      <c r="J21" s="1" t="s">
        <v>16</v>
      </c>
      <c r="K21" s="1" t="s">
        <v>46</v>
      </c>
    </row>
    <row r="22" spans="1:42" s="24" customFormat="1">
      <c r="B22" s="112">
        <v>1</v>
      </c>
      <c r="C22" s="112"/>
      <c r="D22" s="112"/>
      <c r="E22" s="112"/>
      <c r="F22" s="113"/>
      <c r="G22" s="23">
        <v>2</v>
      </c>
      <c r="H22" s="22">
        <v>3</v>
      </c>
      <c r="I22" s="22">
        <v>4</v>
      </c>
      <c r="J22" s="22" t="s">
        <v>64</v>
      </c>
      <c r="K22" s="22" t="s">
        <v>65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ht="15.75" customHeight="1">
      <c r="A23" s="24"/>
      <c r="B23" s="117" t="s">
        <v>50</v>
      </c>
      <c r="C23" s="129"/>
      <c r="D23" s="129"/>
      <c r="E23" s="129"/>
      <c r="F23" s="130"/>
      <c r="G23" s="16"/>
      <c r="H23" s="16"/>
      <c r="I23" s="16"/>
      <c r="J23" s="16"/>
      <c r="K23" s="16"/>
    </row>
    <row r="24" spans="1:42">
      <c r="A24" s="24"/>
      <c r="B24" s="117" t="s">
        <v>51</v>
      </c>
      <c r="C24" s="108"/>
      <c r="D24" s="108"/>
      <c r="E24" s="108"/>
      <c r="F24" s="108"/>
      <c r="G24" s="16"/>
      <c r="H24" s="16"/>
      <c r="I24" s="16"/>
      <c r="J24" s="16"/>
      <c r="K24" s="16"/>
    </row>
    <row r="25" spans="1:42" s="34" customFormat="1" ht="15" customHeight="1">
      <c r="A25" s="24"/>
      <c r="B25" s="126" t="s">
        <v>53</v>
      </c>
      <c r="C25" s="127"/>
      <c r="D25" s="127"/>
      <c r="E25" s="127"/>
      <c r="F25" s="128"/>
      <c r="G25" s="52"/>
      <c r="H25" s="17"/>
      <c r="I25" s="52"/>
      <c r="J25" s="17"/>
      <c r="K25" s="1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34" customFormat="1" ht="15" customHeight="1">
      <c r="A26" s="24"/>
      <c r="B26" s="126" t="s">
        <v>58</v>
      </c>
      <c r="C26" s="127"/>
      <c r="D26" s="127"/>
      <c r="E26" s="127"/>
      <c r="F26" s="128"/>
      <c r="G26" s="52">
        <v>15787.88</v>
      </c>
      <c r="H26" s="52">
        <v>23016.400000000001</v>
      </c>
      <c r="I26" s="52">
        <v>23016.400000000001</v>
      </c>
      <c r="J26" s="52"/>
      <c r="K26" s="52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>
      <c r="A27" s="24"/>
      <c r="B27" s="124" t="s">
        <v>59</v>
      </c>
      <c r="C27" s="115"/>
      <c r="D27" s="115"/>
      <c r="E27" s="115"/>
      <c r="F27" s="115"/>
      <c r="G27" s="52">
        <v>23016.45</v>
      </c>
      <c r="H27" s="52">
        <v>0</v>
      </c>
      <c r="I27" s="52">
        <v>0</v>
      </c>
      <c r="J27" s="52"/>
      <c r="K27" s="52"/>
    </row>
    <row r="28" spans="1:42" ht="15.75">
      <c r="B28" s="45"/>
      <c r="C28" s="46"/>
      <c r="D28" s="46"/>
      <c r="E28" s="46"/>
      <c r="F28" s="46"/>
      <c r="G28" s="47"/>
      <c r="H28" s="47"/>
      <c r="I28" s="47"/>
      <c r="J28" s="47"/>
      <c r="K28" s="38"/>
    </row>
    <row r="29" spans="1:42" ht="15.75">
      <c r="B29" s="131" t="s">
        <v>63</v>
      </c>
      <c r="C29" s="131"/>
      <c r="D29" s="131"/>
      <c r="E29" s="131"/>
      <c r="F29" s="131"/>
      <c r="G29" s="131"/>
      <c r="H29" s="131"/>
      <c r="I29" s="131"/>
      <c r="J29" s="131"/>
      <c r="K29" s="131"/>
    </row>
    <row r="30" spans="1:42" ht="15.75">
      <c r="B30" s="12"/>
      <c r="C30" s="13"/>
      <c r="D30" s="13"/>
      <c r="E30" s="13"/>
      <c r="F30" s="13"/>
      <c r="G30" s="14"/>
      <c r="H30" s="14"/>
      <c r="I30" s="14"/>
      <c r="J30" s="14"/>
    </row>
    <row r="31" spans="1:42" ht="15" customHeight="1">
      <c r="B31" s="111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42">
      <c r="B32" s="32"/>
      <c r="C32" s="32"/>
      <c r="D32" s="32"/>
      <c r="E32" s="32"/>
      <c r="F32" s="32"/>
      <c r="G32" s="32"/>
      <c r="H32" s="32"/>
      <c r="I32" s="32"/>
      <c r="J32" s="32"/>
    </row>
    <row r="33" spans="2:11" ht="15" customHeight="1">
      <c r="B33" s="111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2:11" ht="36.75" customHeight="1">
      <c r="B34" s="111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2:11">
      <c r="B35" s="106"/>
      <c r="C35" s="106"/>
      <c r="D35" s="106"/>
      <c r="E35" s="106"/>
      <c r="F35" s="106"/>
      <c r="G35" s="106"/>
      <c r="H35" s="106"/>
      <c r="I35" s="106"/>
      <c r="J35" s="106"/>
    </row>
    <row r="36" spans="2:11" ht="15" customHeight="1"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spans="2:11">
      <c r="B37" s="123"/>
      <c r="C37" s="123"/>
      <c r="D37" s="123"/>
      <c r="E37" s="123"/>
      <c r="F37" s="123"/>
      <c r="G37" s="123"/>
      <c r="H37" s="123"/>
      <c r="I37" s="123"/>
      <c r="J37" s="123"/>
      <c r="K37" s="123"/>
    </row>
  </sheetData>
  <mergeCells count="27">
    <mergeCell ref="B36:K37"/>
    <mergeCell ref="B18:F18"/>
    <mergeCell ref="B27:F27"/>
    <mergeCell ref="B6:D6"/>
    <mergeCell ref="B26:F26"/>
    <mergeCell ref="B21:F21"/>
    <mergeCell ref="B22:F22"/>
    <mergeCell ref="B24:F24"/>
    <mergeCell ref="B25:F25"/>
    <mergeCell ref="B23:F23"/>
    <mergeCell ref="B29:K29"/>
    <mergeCell ref="B3:K3"/>
    <mergeCell ref="B5:K5"/>
    <mergeCell ref="B7:K7"/>
    <mergeCell ref="B35:F35"/>
    <mergeCell ref="G35:J35"/>
    <mergeCell ref="B16:F16"/>
    <mergeCell ref="B17:F17"/>
    <mergeCell ref="B31:K31"/>
    <mergeCell ref="B33:K34"/>
    <mergeCell ref="B11:F11"/>
    <mergeCell ref="B12:F12"/>
    <mergeCell ref="B13:F13"/>
    <mergeCell ref="B9:F9"/>
    <mergeCell ref="B10:F10"/>
    <mergeCell ref="B14:F14"/>
    <mergeCell ref="B20:F20"/>
  </mergeCells>
  <pageMargins left="0.7" right="0.7" top="0.75" bottom="0.75" header="0.3" footer="0.3"/>
  <pageSetup paperSize="9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F01F5-1BDD-474C-9517-EFB5764F57F1}">
  <sheetPr>
    <pageSetUpPr fitToPage="1"/>
  </sheetPr>
  <dimension ref="A1:J97"/>
  <sheetViews>
    <sheetView topLeftCell="A31" zoomScaleNormal="100" workbookViewId="0">
      <selection activeCell="J42" sqref="J42"/>
    </sheetView>
  </sheetViews>
  <sheetFormatPr defaultRowHeight="15"/>
  <cols>
    <col min="1" max="1" width="5.7109375" style="72" customWidth="1"/>
    <col min="2" max="2" width="4.7109375" style="72" customWidth="1"/>
    <col min="3" max="3" width="4.5703125" style="72" bestFit="1" customWidth="1"/>
    <col min="4" max="4" width="5" style="72" bestFit="1" customWidth="1"/>
    <col min="5" max="5" width="49.85546875" style="72" bestFit="1" customWidth="1"/>
    <col min="6" max="6" width="23.5703125" style="72" customWidth="1"/>
    <col min="7" max="7" width="19.42578125" style="72" bestFit="1" customWidth="1"/>
    <col min="8" max="8" width="23.85546875" style="72" customWidth="1"/>
    <col min="9" max="10" width="9.42578125" style="72" bestFit="1" customWidth="1"/>
    <col min="11" max="16384" width="9.140625" style="72"/>
  </cols>
  <sheetData>
    <row r="1" spans="1:10">
      <c r="A1" s="71" t="s">
        <v>66</v>
      </c>
      <c r="B1" s="100"/>
      <c r="C1" s="100"/>
      <c r="D1" s="100"/>
      <c r="E1" s="100"/>
    </row>
    <row r="2" spans="1:10" ht="18" customHeight="1">
      <c r="A2" s="73"/>
      <c r="B2" s="73"/>
      <c r="C2" s="73"/>
      <c r="D2" s="73"/>
      <c r="E2" s="73"/>
      <c r="F2" s="73"/>
      <c r="G2" s="73"/>
      <c r="H2" s="73"/>
      <c r="I2" s="73"/>
    </row>
    <row r="3" spans="1:10" ht="15.75" customHeight="1">
      <c r="A3" s="135" t="s">
        <v>11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ht="18">
      <c r="A4" s="73"/>
      <c r="B4" s="73"/>
      <c r="C4" s="73"/>
      <c r="D4" s="73"/>
      <c r="E4" s="73"/>
      <c r="F4" s="73"/>
      <c r="G4" s="73"/>
      <c r="H4" s="74"/>
      <c r="I4" s="74"/>
    </row>
    <row r="5" spans="1:10" ht="18" customHeight="1">
      <c r="A5" s="135" t="s">
        <v>60</v>
      </c>
      <c r="B5" s="135"/>
      <c r="C5" s="135"/>
      <c r="D5" s="135"/>
      <c r="E5" s="135"/>
      <c r="F5" s="135"/>
      <c r="G5" s="135"/>
      <c r="H5" s="135"/>
      <c r="I5" s="135"/>
      <c r="J5" s="135"/>
    </row>
    <row r="6" spans="1:10" ht="18">
      <c r="A6" s="73"/>
      <c r="B6" s="73"/>
      <c r="C6" s="73"/>
      <c r="D6" s="73"/>
      <c r="E6" s="73"/>
      <c r="F6" s="73"/>
      <c r="G6" s="73"/>
      <c r="H6" s="74"/>
      <c r="I6" s="74"/>
    </row>
    <row r="7" spans="1:10" ht="15.75" customHeight="1">
      <c r="A7" s="135" t="s">
        <v>17</v>
      </c>
      <c r="B7" s="135"/>
      <c r="C7" s="135"/>
      <c r="D7" s="135"/>
      <c r="E7" s="135"/>
      <c r="F7" s="135"/>
      <c r="G7" s="135"/>
      <c r="H7" s="135"/>
      <c r="I7" s="135"/>
      <c r="J7" s="135"/>
    </row>
    <row r="8" spans="1:10" ht="18">
      <c r="A8" s="73"/>
      <c r="B8" s="73"/>
      <c r="C8" s="73"/>
      <c r="D8" s="73"/>
      <c r="E8" s="73"/>
      <c r="F8" s="73"/>
      <c r="G8" s="73"/>
      <c r="H8" s="74"/>
      <c r="I8" s="74"/>
    </row>
    <row r="9" spans="1:10" ht="38.25">
      <c r="A9" s="132" t="s">
        <v>6</v>
      </c>
      <c r="B9" s="133"/>
      <c r="C9" s="133"/>
      <c r="D9" s="133"/>
      <c r="E9" s="134"/>
      <c r="F9" s="75" t="s">
        <v>193</v>
      </c>
      <c r="G9" s="75" t="s">
        <v>194</v>
      </c>
      <c r="H9" s="75" t="s">
        <v>195</v>
      </c>
      <c r="I9" s="75" t="s">
        <v>16</v>
      </c>
      <c r="J9" s="75" t="s">
        <v>16</v>
      </c>
    </row>
    <row r="10" spans="1:10" ht="16.5" customHeight="1">
      <c r="A10" s="132">
        <v>1</v>
      </c>
      <c r="B10" s="133"/>
      <c r="C10" s="133"/>
      <c r="D10" s="133"/>
      <c r="E10" s="134"/>
      <c r="F10" s="75">
        <v>2</v>
      </c>
      <c r="G10" s="75">
        <v>3</v>
      </c>
      <c r="H10" s="75">
        <v>4</v>
      </c>
      <c r="I10" s="75" t="s">
        <v>64</v>
      </c>
      <c r="J10" s="75" t="s">
        <v>65</v>
      </c>
    </row>
    <row r="11" spans="1:10">
      <c r="A11" s="76"/>
      <c r="B11" s="76"/>
      <c r="C11" s="76"/>
      <c r="D11" s="76"/>
      <c r="E11" s="76" t="s">
        <v>18</v>
      </c>
      <c r="F11" s="77">
        <f>SUM(F12)</f>
        <v>510823.79000000004</v>
      </c>
      <c r="G11" s="77">
        <f>SUM(G12)</f>
        <v>1200035.01</v>
      </c>
      <c r="H11" s="77">
        <f>SUM(H12)</f>
        <v>626080.05999999994</v>
      </c>
      <c r="I11" s="103">
        <f>(H11/F11)*100</f>
        <v>122.56282347382448</v>
      </c>
      <c r="J11" s="79">
        <f>(H11/G11)*100</f>
        <v>52.17181622059509</v>
      </c>
    </row>
    <row r="12" spans="1:10" ht="15.75" customHeight="1">
      <c r="A12" s="76">
        <v>6</v>
      </c>
      <c r="B12" s="76"/>
      <c r="C12" s="76"/>
      <c r="D12" s="76"/>
      <c r="E12" s="76" t="s">
        <v>2</v>
      </c>
      <c r="F12" s="77">
        <f>SUM(F13,F22,F25,F30)</f>
        <v>510823.79000000004</v>
      </c>
      <c r="G12" s="77">
        <f>SUM(G13,G22,G25,G30)</f>
        <v>1200035.01</v>
      </c>
      <c r="H12" s="77">
        <f>SUM(H13,H22,H25,H30)</f>
        <v>626080.05999999994</v>
      </c>
      <c r="I12" s="103">
        <f>(H12/F12)*100</f>
        <v>122.56282347382448</v>
      </c>
      <c r="J12" s="79">
        <f>(H12/G12)*100</f>
        <v>52.17181622059509</v>
      </c>
    </row>
    <row r="13" spans="1:10" ht="25.5">
      <c r="A13" s="76"/>
      <c r="B13" s="80">
        <v>63</v>
      </c>
      <c r="C13" s="80"/>
      <c r="D13" s="80"/>
      <c r="E13" s="80" t="s">
        <v>19</v>
      </c>
      <c r="F13" s="81">
        <f>SUM(F14,F17,F19)</f>
        <v>459451.55000000005</v>
      </c>
      <c r="G13" s="81">
        <f>SUM(G14,G17,G19)</f>
        <v>1075137.3</v>
      </c>
      <c r="H13" s="81">
        <f>SUM(H14,H17,H19)</f>
        <v>562503.47</v>
      </c>
      <c r="I13" s="103">
        <f>(H13/F13)*100</f>
        <v>122.4293334084954</v>
      </c>
      <c r="J13" s="79">
        <f>(H13/G13)*100</f>
        <v>52.31922192635303</v>
      </c>
    </row>
    <row r="14" spans="1:10" ht="25.5">
      <c r="A14" s="82"/>
      <c r="B14" s="82"/>
      <c r="C14" s="83">
        <v>636</v>
      </c>
      <c r="D14" s="83"/>
      <c r="E14" s="84" t="s">
        <v>68</v>
      </c>
      <c r="F14" s="81">
        <f>SUM(F15:F16)</f>
        <v>442080.02</v>
      </c>
      <c r="G14" s="81">
        <f>SUM(G15:G16)</f>
        <v>1057016</v>
      </c>
      <c r="H14" s="81">
        <f>SUM(H15:H16)</f>
        <v>556785.06999999995</v>
      </c>
      <c r="I14" s="103">
        <f t="shared" ref="I14:I34" si="0">(H14/F14)*100</f>
        <v>125.94667137411004</v>
      </c>
      <c r="J14" s="79">
        <f t="shared" ref="J14:J34" si="1">(H14/G14)*100</f>
        <v>52.675178994452295</v>
      </c>
    </row>
    <row r="15" spans="1:10" s="85" customFormat="1" ht="25.5">
      <c r="A15" s="82"/>
      <c r="B15" s="82"/>
      <c r="C15" s="82"/>
      <c r="D15" s="82">
        <v>6361</v>
      </c>
      <c r="E15" s="84" t="s">
        <v>69</v>
      </c>
      <c r="F15" s="81">
        <v>442080.02</v>
      </c>
      <c r="G15" s="81">
        <v>1057016</v>
      </c>
      <c r="H15" s="81">
        <v>556785.06999999995</v>
      </c>
      <c r="I15" s="103">
        <f t="shared" si="0"/>
        <v>125.94667137411004</v>
      </c>
      <c r="J15" s="79">
        <f t="shared" si="1"/>
        <v>52.675178994452295</v>
      </c>
    </row>
    <row r="16" spans="1:10" s="85" customFormat="1" ht="25.5">
      <c r="A16" s="82"/>
      <c r="B16" s="82"/>
      <c r="C16" s="82"/>
      <c r="D16" s="82">
        <v>6362</v>
      </c>
      <c r="E16" s="84" t="s">
        <v>70</v>
      </c>
      <c r="F16" s="81">
        <v>0</v>
      </c>
      <c r="G16" s="81">
        <v>0</v>
      </c>
      <c r="H16" s="81">
        <v>0</v>
      </c>
      <c r="I16" s="103">
        <v>0</v>
      </c>
      <c r="J16" s="79">
        <v>0</v>
      </c>
    </row>
    <row r="17" spans="1:10" s="85" customFormat="1">
      <c r="A17" s="82"/>
      <c r="B17" s="82"/>
      <c r="C17" s="82">
        <v>638</v>
      </c>
      <c r="D17" s="82"/>
      <c r="E17" s="84" t="s">
        <v>71</v>
      </c>
      <c r="F17" s="81">
        <f>SUM(F18)</f>
        <v>15222.13</v>
      </c>
      <c r="G17" s="81">
        <v>5400</v>
      </c>
      <c r="H17" s="81">
        <f>SUM(H18)</f>
        <v>5400</v>
      </c>
      <c r="I17" s="103">
        <f>(H17/F17)*100</f>
        <v>35.474667474262802</v>
      </c>
      <c r="J17" s="79">
        <f>(H17/G17)*100</f>
        <v>100</v>
      </c>
    </row>
    <row r="18" spans="1:10" s="85" customFormat="1">
      <c r="A18" s="82"/>
      <c r="B18" s="82"/>
      <c r="C18" s="82"/>
      <c r="D18" s="82">
        <v>6381</v>
      </c>
      <c r="E18" s="84" t="s">
        <v>72</v>
      </c>
      <c r="F18" s="81">
        <v>15222.13</v>
      </c>
      <c r="G18" s="81">
        <v>5400</v>
      </c>
      <c r="H18" s="81">
        <v>5400</v>
      </c>
      <c r="I18" s="103">
        <f>(H18/F18)*100</f>
        <v>35.474667474262802</v>
      </c>
      <c r="J18" s="79">
        <f>(H18/G18)*100</f>
        <v>100</v>
      </c>
    </row>
    <row r="19" spans="1:10" s="85" customFormat="1">
      <c r="A19" s="82"/>
      <c r="B19" s="82"/>
      <c r="C19" s="82">
        <v>639</v>
      </c>
      <c r="D19" s="82"/>
      <c r="E19" s="84" t="s">
        <v>73</v>
      </c>
      <c r="F19" s="81">
        <f>SUM(F20:F21)</f>
        <v>2149.4</v>
      </c>
      <c r="G19" s="81">
        <f>SUM(G20:G21)</f>
        <v>12721.300000000001</v>
      </c>
      <c r="H19" s="81">
        <f>SUM(H20:H21)</f>
        <v>318.39999999999998</v>
      </c>
      <c r="I19" s="103">
        <f t="shared" si="0"/>
        <v>14.81343630780683</v>
      </c>
      <c r="J19" s="79">
        <f t="shared" si="1"/>
        <v>2.5028888556987097</v>
      </c>
    </row>
    <row r="20" spans="1:10" s="85" customFormat="1" ht="25.5">
      <c r="A20" s="82"/>
      <c r="B20" s="82"/>
      <c r="C20" s="82"/>
      <c r="D20" s="82">
        <v>6391</v>
      </c>
      <c r="E20" s="84" t="s">
        <v>74</v>
      </c>
      <c r="F20" s="81">
        <v>36.6</v>
      </c>
      <c r="G20" s="81">
        <v>1932.11</v>
      </c>
      <c r="H20" s="81">
        <v>42.33</v>
      </c>
      <c r="I20" s="103">
        <f t="shared" si="0"/>
        <v>115.65573770491801</v>
      </c>
      <c r="J20" s="79">
        <f t="shared" si="1"/>
        <v>2.1908690498988155</v>
      </c>
    </row>
    <row r="21" spans="1:10" s="85" customFormat="1" ht="25.5">
      <c r="A21" s="82"/>
      <c r="B21" s="82"/>
      <c r="C21" s="82"/>
      <c r="D21" s="82">
        <v>6393</v>
      </c>
      <c r="E21" s="84" t="s">
        <v>75</v>
      </c>
      <c r="F21" s="81">
        <v>2112.8000000000002</v>
      </c>
      <c r="G21" s="81">
        <v>10789.19</v>
      </c>
      <c r="H21" s="81">
        <v>276.07</v>
      </c>
      <c r="I21" s="103">
        <f t="shared" si="0"/>
        <v>13.066546762589926</v>
      </c>
      <c r="J21" s="79">
        <f t="shared" si="1"/>
        <v>2.5587648377681735</v>
      </c>
    </row>
    <row r="22" spans="1:10" s="85" customFormat="1" ht="25.5">
      <c r="A22" s="82"/>
      <c r="B22" s="82">
        <v>65</v>
      </c>
      <c r="C22" s="82"/>
      <c r="D22" s="82"/>
      <c r="E22" s="84" t="s">
        <v>184</v>
      </c>
      <c r="F22" s="81">
        <f t="shared" ref="F22:H23" si="2">SUM(F23)</f>
        <v>34.4</v>
      </c>
      <c r="G22" s="81">
        <f t="shared" si="2"/>
        <v>1140</v>
      </c>
      <c r="H22" s="81">
        <f t="shared" si="2"/>
        <v>1570.89</v>
      </c>
      <c r="I22" s="103">
        <f t="shared" si="0"/>
        <v>4566.5406976744198</v>
      </c>
      <c r="J22" s="79">
        <f t="shared" si="1"/>
        <v>137.79736842105262</v>
      </c>
    </row>
    <row r="23" spans="1:10" s="85" customFormat="1">
      <c r="A23" s="82"/>
      <c r="B23" s="82"/>
      <c r="C23" s="82">
        <v>652</v>
      </c>
      <c r="D23" s="82"/>
      <c r="E23" s="84" t="s">
        <v>185</v>
      </c>
      <c r="F23" s="81">
        <f t="shared" si="2"/>
        <v>34.4</v>
      </c>
      <c r="G23" s="81">
        <f t="shared" si="2"/>
        <v>1140</v>
      </c>
      <c r="H23" s="81">
        <f t="shared" si="2"/>
        <v>1570.89</v>
      </c>
      <c r="I23" s="103">
        <f t="shared" si="0"/>
        <v>4566.5406976744198</v>
      </c>
      <c r="J23" s="79">
        <f t="shared" si="1"/>
        <v>137.79736842105262</v>
      </c>
    </row>
    <row r="24" spans="1:10" s="85" customFormat="1">
      <c r="A24" s="82"/>
      <c r="B24" s="82"/>
      <c r="C24" s="82"/>
      <c r="D24" s="82">
        <v>6526</v>
      </c>
      <c r="E24" s="84" t="s">
        <v>186</v>
      </c>
      <c r="F24" s="81">
        <v>34.4</v>
      </c>
      <c r="G24" s="81">
        <v>1140</v>
      </c>
      <c r="H24" s="81">
        <v>1570.89</v>
      </c>
      <c r="I24" s="103">
        <f t="shared" si="0"/>
        <v>4566.5406976744198</v>
      </c>
      <c r="J24" s="79">
        <f t="shared" si="1"/>
        <v>137.79736842105262</v>
      </c>
    </row>
    <row r="25" spans="1:10" ht="25.5">
      <c r="A25" s="82"/>
      <c r="B25" s="82">
        <v>66</v>
      </c>
      <c r="C25" s="83"/>
      <c r="D25" s="83"/>
      <c r="E25" s="80" t="s">
        <v>20</v>
      </c>
      <c r="F25" s="81">
        <f>SUM(F26,F28)</f>
        <v>3940.54</v>
      </c>
      <c r="G25" s="81">
        <f>SUM(G26,G28)</f>
        <v>5166</v>
      </c>
      <c r="H25" s="81">
        <f>SUM(H26,H28)</f>
        <v>3121</v>
      </c>
      <c r="I25" s="103">
        <f t="shared" si="0"/>
        <v>79.202342826110126</v>
      </c>
      <c r="J25" s="79">
        <f t="shared" si="1"/>
        <v>60.41424699961285</v>
      </c>
    </row>
    <row r="26" spans="1:10">
      <c r="A26" s="82"/>
      <c r="B26" s="86"/>
      <c r="C26" s="83">
        <v>661</v>
      </c>
      <c r="D26" s="83"/>
      <c r="E26" s="80" t="s">
        <v>21</v>
      </c>
      <c r="F26" s="81">
        <f>SUM(F27)</f>
        <v>3940.54</v>
      </c>
      <c r="G26" s="81">
        <f>SUM(G27)</f>
        <v>5100</v>
      </c>
      <c r="H26" s="81">
        <f>SUM(H27)</f>
        <v>3121</v>
      </c>
      <c r="I26" s="103">
        <f t="shared" si="0"/>
        <v>79.202342826110126</v>
      </c>
      <c r="J26" s="79">
        <f t="shared" si="1"/>
        <v>61.196078431372548</v>
      </c>
    </row>
    <row r="27" spans="1:10">
      <c r="A27" s="82"/>
      <c r="B27" s="86"/>
      <c r="C27" s="83"/>
      <c r="D27" s="82">
        <v>6615</v>
      </c>
      <c r="E27" s="80" t="s">
        <v>76</v>
      </c>
      <c r="F27" s="81">
        <v>3940.54</v>
      </c>
      <c r="G27" s="81">
        <v>5100</v>
      </c>
      <c r="H27" s="81">
        <v>3121</v>
      </c>
      <c r="I27" s="103">
        <f t="shared" si="0"/>
        <v>79.202342826110126</v>
      </c>
      <c r="J27" s="79">
        <f t="shared" si="1"/>
        <v>61.196078431372548</v>
      </c>
    </row>
    <row r="28" spans="1:10">
      <c r="A28" s="82"/>
      <c r="B28" s="86"/>
      <c r="C28" s="83">
        <v>663</v>
      </c>
      <c r="D28" s="82"/>
      <c r="E28" s="80" t="s">
        <v>191</v>
      </c>
      <c r="F28" s="81">
        <f>SUM(F29)</f>
        <v>0</v>
      </c>
      <c r="G28" s="81">
        <f>SUM(G29)</f>
        <v>66</v>
      </c>
      <c r="H28" s="81">
        <v>0</v>
      </c>
      <c r="I28" s="103">
        <v>0</v>
      </c>
      <c r="J28" s="79">
        <f t="shared" si="1"/>
        <v>0</v>
      </c>
    </row>
    <row r="29" spans="1:10">
      <c r="A29" s="82"/>
      <c r="B29" s="86"/>
      <c r="C29" s="83"/>
      <c r="D29" s="82">
        <v>6631</v>
      </c>
      <c r="E29" s="80" t="s">
        <v>189</v>
      </c>
      <c r="F29" s="81">
        <v>0</v>
      </c>
      <c r="G29" s="81">
        <v>66</v>
      </c>
      <c r="H29" s="81">
        <v>0</v>
      </c>
      <c r="I29" s="103">
        <v>0</v>
      </c>
      <c r="J29" s="79">
        <f t="shared" si="1"/>
        <v>0</v>
      </c>
    </row>
    <row r="30" spans="1:10">
      <c r="A30" s="82"/>
      <c r="B30" s="82">
        <v>67</v>
      </c>
      <c r="C30" s="83"/>
      <c r="D30" s="83"/>
      <c r="E30" s="80" t="s">
        <v>77</v>
      </c>
      <c r="F30" s="81">
        <f>SUM(F31)</f>
        <v>47397.3</v>
      </c>
      <c r="G30" s="81">
        <f>SUM(G31)</f>
        <v>118591.71</v>
      </c>
      <c r="H30" s="81">
        <f>SUM(H31)</f>
        <v>58884.7</v>
      </c>
      <c r="I30" s="103">
        <f t="shared" si="0"/>
        <v>124.23640165157086</v>
      </c>
      <c r="J30" s="79">
        <f t="shared" si="1"/>
        <v>49.653302073138164</v>
      </c>
    </row>
    <row r="31" spans="1:10" ht="25.5">
      <c r="A31" s="82"/>
      <c r="B31" s="82"/>
      <c r="C31" s="83">
        <v>671</v>
      </c>
      <c r="D31" s="83"/>
      <c r="E31" s="80" t="s">
        <v>78</v>
      </c>
      <c r="F31" s="81">
        <f>SUM(F32:F33)</f>
        <v>47397.3</v>
      </c>
      <c r="G31" s="81">
        <f>SUM(G32)</f>
        <v>118591.71</v>
      </c>
      <c r="H31" s="81">
        <f>SUM(H32:H33)</f>
        <v>58884.7</v>
      </c>
      <c r="I31" s="103">
        <f t="shared" si="0"/>
        <v>124.23640165157086</v>
      </c>
      <c r="J31" s="79">
        <f t="shared" si="1"/>
        <v>49.653302073138164</v>
      </c>
    </row>
    <row r="32" spans="1:10" ht="25.5">
      <c r="A32" s="82"/>
      <c r="B32" s="82"/>
      <c r="C32" s="83"/>
      <c r="D32" s="82">
        <v>6711</v>
      </c>
      <c r="E32" s="80" t="s">
        <v>79</v>
      </c>
      <c r="F32" s="81">
        <v>47397.3</v>
      </c>
      <c r="G32" s="81">
        <v>118591.71</v>
      </c>
      <c r="H32" s="81">
        <v>58884.7</v>
      </c>
      <c r="I32" s="103">
        <f t="shared" si="0"/>
        <v>124.23640165157086</v>
      </c>
      <c r="J32" s="79">
        <f t="shared" si="1"/>
        <v>49.653302073138164</v>
      </c>
    </row>
    <row r="33" spans="1:10" ht="25.5">
      <c r="A33" s="82"/>
      <c r="B33" s="82"/>
      <c r="C33" s="83"/>
      <c r="D33" s="82">
        <v>6712</v>
      </c>
      <c r="E33" s="80" t="s">
        <v>80</v>
      </c>
      <c r="F33" s="81">
        <v>0</v>
      </c>
      <c r="G33" s="81">
        <v>0</v>
      </c>
      <c r="H33" s="81">
        <v>0</v>
      </c>
      <c r="I33" s="103">
        <v>0</v>
      </c>
      <c r="J33" s="79">
        <v>0</v>
      </c>
    </row>
    <row r="34" spans="1:10" ht="27" customHeight="1">
      <c r="A34" s="87"/>
      <c r="B34" s="87"/>
      <c r="C34" s="88"/>
      <c r="D34" s="136" t="s">
        <v>192</v>
      </c>
      <c r="E34" s="137"/>
      <c r="F34" s="101">
        <v>15787.88</v>
      </c>
      <c r="G34" s="102">
        <v>23016.400000000001</v>
      </c>
      <c r="H34" s="102">
        <v>23016.400000000001</v>
      </c>
      <c r="I34" s="103">
        <f t="shared" si="0"/>
        <v>145.78524792435718</v>
      </c>
      <c r="J34" s="79">
        <f t="shared" si="1"/>
        <v>100</v>
      </c>
    </row>
    <row r="35" spans="1:10">
      <c r="A35" s="87"/>
      <c r="B35" s="87"/>
      <c r="C35" s="88"/>
      <c r="D35" s="87"/>
      <c r="E35" s="89"/>
      <c r="F35" s="90"/>
      <c r="G35" s="90"/>
      <c r="H35" s="91"/>
      <c r="I35" s="91"/>
      <c r="J35" s="91"/>
    </row>
    <row r="36" spans="1:10">
      <c r="A36" s="87"/>
      <c r="B36" s="87"/>
      <c r="C36" s="88"/>
      <c r="D36" s="87"/>
      <c r="E36" s="89"/>
      <c r="F36" s="90"/>
      <c r="G36" s="90"/>
      <c r="H36" s="91"/>
      <c r="I36" s="91"/>
      <c r="J36" s="91"/>
    </row>
    <row r="37" spans="1:10">
      <c r="A37" s="87"/>
      <c r="B37" s="87"/>
      <c r="C37" s="88"/>
      <c r="D37" s="87"/>
      <c r="E37" s="89"/>
      <c r="F37" s="90"/>
      <c r="G37" s="90"/>
      <c r="H37" s="92"/>
      <c r="I37" s="92"/>
      <c r="J37" s="92"/>
    </row>
    <row r="38" spans="1:10" ht="15.75" customHeight="1">
      <c r="F38" s="93"/>
      <c r="G38" s="93"/>
      <c r="H38" s="93"/>
      <c r="I38" s="93"/>
      <c r="J38" s="93"/>
    </row>
    <row r="39" spans="1:10" ht="38.25">
      <c r="A39" s="132" t="s">
        <v>6</v>
      </c>
      <c r="B39" s="133"/>
      <c r="C39" s="133"/>
      <c r="D39" s="133"/>
      <c r="E39" s="134"/>
      <c r="F39" s="75" t="s">
        <v>193</v>
      </c>
      <c r="G39" s="75" t="s">
        <v>194</v>
      </c>
      <c r="H39" s="75" t="s">
        <v>199</v>
      </c>
      <c r="I39" s="75" t="s">
        <v>16</v>
      </c>
      <c r="J39" s="75" t="s">
        <v>16</v>
      </c>
    </row>
    <row r="40" spans="1:10" ht="12.75" customHeight="1">
      <c r="A40" s="132">
        <v>1</v>
      </c>
      <c r="B40" s="133"/>
      <c r="C40" s="133"/>
      <c r="D40" s="133"/>
      <c r="E40" s="134"/>
      <c r="F40" s="75">
        <v>2</v>
      </c>
      <c r="G40" s="75">
        <v>3</v>
      </c>
      <c r="H40" s="75">
        <v>4</v>
      </c>
      <c r="I40" s="75" t="s">
        <v>64</v>
      </c>
      <c r="J40" s="75" t="s">
        <v>65</v>
      </c>
    </row>
    <row r="41" spans="1:10">
      <c r="A41" s="76"/>
      <c r="B41" s="76"/>
      <c r="C41" s="76"/>
      <c r="D41" s="76"/>
      <c r="E41" s="76" t="s">
        <v>7</v>
      </c>
      <c r="F41" s="77">
        <f>SUM(F42,F87)</f>
        <v>497586.19</v>
      </c>
      <c r="G41" s="77">
        <f>SUM(G42,G87)</f>
        <v>1223051.4099999999</v>
      </c>
      <c r="H41" s="77">
        <f>SUM(H42,H87)</f>
        <v>627760.89</v>
      </c>
      <c r="I41" s="104">
        <f>(H41/F41)*100</f>
        <v>126.16123650859362</v>
      </c>
      <c r="J41" s="78">
        <f>(H41/G41)*100</f>
        <v>51.327432752806367</v>
      </c>
    </row>
    <row r="42" spans="1:10">
      <c r="A42" s="76">
        <v>3</v>
      </c>
      <c r="B42" s="76"/>
      <c r="C42" s="76"/>
      <c r="D42" s="76"/>
      <c r="E42" s="76" t="s">
        <v>3</v>
      </c>
      <c r="F42" s="77">
        <f>SUM(F43,F51,F82,F84)</f>
        <v>495667.89</v>
      </c>
      <c r="G42" s="81">
        <f>SUM(G43,G51,G82,G84)</f>
        <v>1207235.6599999999</v>
      </c>
      <c r="H42" s="81">
        <f>SUM(H43,H51,H82,H84)</f>
        <v>619905.39</v>
      </c>
      <c r="I42" s="104">
        <f>(H42/F42)*100</f>
        <v>125.06466577853166</v>
      </c>
      <c r="J42" s="78">
        <f>(H42/G42)*100</f>
        <v>51.349161604454267</v>
      </c>
    </row>
    <row r="43" spans="1:10">
      <c r="A43" s="76"/>
      <c r="B43" s="80">
        <v>31</v>
      </c>
      <c r="C43" s="80"/>
      <c r="D43" s="80"/>
      <c r="E43" s="80" t="s">
        <v>4</v>
      </c>
      <c r="F43" s="81">
        <f>SUM(F44,F46,F48)</f>
        <v>451387.51</v>
      </c>
      <c r="G43" s="81">
        <f>SUM(G44,G46,G48)</f>
        <v>1075736.9099999999</v>
      </c>
      <c r="H43" s="81">
        <f>SUM(H44,H46,H48)</f>
        <v>567781.12</v>
      </c>
      <c r="I43" s="104">
        <f t="shared" ref="I42:I93" si="3">(H43/F43)*100</f>
        <v>125.78574006179302</v>
      </c>
      <c r="J43" s="78">
        <f t="shared" ref="J42:J93" si="4">(H43/G43)*100</f>
        <v>52.780667347372145</v>
      </c>
    </row>
    <row r="44" spans="1:10">
      <c r="A44" s="82"/>
      <c r="B44" s="82"/>
      <c r="C44" s="82">
        <v>311</v>
      </c>
      <c r="D44" s="82"/>
      <c r="E44" s="82" t="s">
        <v>23</v>
      </c>
      <c r="F44" s="81">
        <f>SUM(F45)</f>
        <v>374253.76</v>
      </c>
      <c r="G44" s="81">
        <f>SUM(G45)</f>
        <v>890180.19</v>
      </c>
      <c r="H44" s="81">
        <f>SUM(H45)</f>
        <v>470641.29</v>
      </c>
      <c r="I44" s="104">
        <f t="shared" si="3"/>
        <v>125.75459228519172</v>
      </c>
      <c r="J44" s="78">
        <f t="shared" si="4"/>
        <v>52.870339655615119</v>
      </c>
    </row>
    <row r="45" spans="1:10">
      <c r="A45" s="82"/>
      <c r="B45" s="82"/>
      <c r="C45" s="82"/>
      <c r="D45" s="82">
        <v>3111</v>
      </c>
      <c r="E45" s="82" t="s">
        <v>24</v>
      </c>
      <c r="F45" s="81">
        <v>374253.76</v>
      </c>
      <c r="G45" s="81">
        <v>890180.19</v>
      </c>
      <c r="H45" s="81">
        <v>470641.29</v>
      </c>
      <c r="I45" s="104">
        <f t="shared" si="3"/>
        <v>125.75459228519172</v>
      </c>
      <c r="J45" s="78">
        <f t="shared" si="4"/>
        <v>52.870339655615119</v>
      </c>
    </row>
    <row r="46" spans="1:10">
      <c r="A46" s="82"/>
      <c r="B46" s="82"/>
      <c r="C46" s="82">
        <v>312</v>
      </c>
      <c r="D46" s="82"/>
      <c r="E46" s="82" t="s">
        <v>81</v>
      </c>
      <c r="F46" s="81">
        <f>SUM(F47)</f>
        <v>15222.96</v>
      </c>
      <c r="G46" s="81">
        <f>SUM(G47)</f>
        <v>37772</v>
      </c>
      <c r="H46" s="81">
        <f>SUM(H47)</f>
        <v>19594.61</v>
      </c>
      <c r="I46" s="104">
        <f t="shared" si="3"/>
        <v>128.7174767587907</v>
      </c>
      <c r="J46" s="78">
        <f t="shared" si="4"/>
        <v>51.87601927353596</v>
      </c>
    </row>
    <row r="47" spans="1:10">
      <c r="A47" s="82"/>
      <c r="B47" s="82"/>
      <c r="C47" s="82"/>
      <c r="D47" s="82">
        <v>3121</v>
      </c>
      <c r="E47" s="82" t="s">
        <v>81</v>
      </c>
      <c r="F47" s="81">
        <v>15222.96</v>
      </c>
      <c r="G47" s="81">
        <v>37772</v>
      </c>
      <c r="H47" s="81">
        <v>19594.61</v>
      </c>
      <c r="I47" s="104">
        <f t="shared" si="3"/>
        <v>128.7174767587907</v>
      </c>
      <c r="J47" s="78">
        <f t="shared" si="4"/>
        <v>51.87601927353596</v>
      </c>
    </row>
    <row r="48" spans="1:10">
      <c r="A48" s="82"/>
      <c r="B48" s="82"/>
      <c r="C48" s="82">
        <v>313</v>
      </c>
      <c r="D48" s="82"/>
      <c r="E48" s="82" t="s">
        <v>82</v>
      </c>
      <c r="F48" s="81">
        <f>SUM(F49:F50)</f>
        <v>61910.79</v>
      </c>
      <c r="G48" s="81">
        <f>SUM(G49:G50)</f>
        <v>147784.72</v>
      </c>
      <c r="H48" s="81">
        <f>SUM(H49:H50)</f>
        <v>77545.22</v>
      </c>
      <c r="I48" s="104">
        <f t="shared" si="3"/>
        <v>125.25315861742354</v>
      </c>
      <c r="J48" s="78">
        <f t="shared" si="4"/>
        <v>52.471744034159961</v>
      </c>
    </row>
    <row r="49" spans="1:10">
      <c r="A49" s="82"/>
      <c r="B49" s="82"/>
      <c r="C49" s="82"/>
      <c r="D49" s="82">
        <v>3132</v>
      </c>
      <c r="E49" s="82" t="s">
        <v>83</v>
      </c>
      <c r="F49" s="81">
        <v>61910.79</v>
      </c>
      <c r="G49" s="81">
        <v>147784.72</v>
      </c>
      <c r="H49" s="81">
        <v>77545.22</v>
      </c>
      <c r="I49" s="104">
        <f t="shared" si="3"/>
        <v>125.25315861742354</v>
      </c>
      <c r="J49" s="78">
        <f t="shared" si="4"/>
        <v>52.471744034159961</v>
      </c>
    </row>
    <row r="50" spans="1:10">
      <c r="A50" s="82"/>
      <c r="B50" s="82"/>
      <c r="C50" s="82"/>
      <c r="D50" s="82">
        <v>3133</v>
      </c>
      <c r="E50" s="82" t="s">
        <v>84</v>
      </c>
      <c r="F50" s="81">
        <v>0</v>
      </c>
      <c r="G50" s="81">
        <v>0</v>
      </c>
      <c r="H50" s="81">
        <v>0</v>
      </c>
      <c r="I50" s="104">
        <v>0</v>
      </c>
      <c r="J50" s="78">
        <v>0</v>
      </c>
    </row>
    <row r="51" spans="1:10">
      <c r="A51" s="82"/>
      <c r="B51" s="82">
        <v>32</v>
      </c>
      <c r="C51" s="83"/>
      <c r="D51" s="83"/>
      <c r="E51" s="82" t="s">
        <v>12</v>
      </c>
      <c r="F51" s="81">
        <f>SUM(F52,F57,F64,F73,F75)</f>
        <v>43593.299999999996</v>
      </c>
      <c r="G51" s="81">
        <f>SUM(G52,G57,G64,G73,G75)</f>
        <v>130805.75</v>
      </c>
      <c r="H51" s="81">
        <f>SUM(H52,H57,H64,H73,H75,)</f>
        <v>51446.289999999994</v>
      </c>
      <c r="I51" s="104">
        <f>(H51/F51)*100</f>
        <v>118.01421319331182</v>
      </c>
      <c r="J51" s="78">
        <f>(H51/G51)*100</f>
        <v>39.330297024404501</v>
      </c>
    </row>
    <row r="52" spans="1:10">
      <c r="A52" s="82"/>
      <c r="B52" s="82"/>
      <c r="C52" s="82">
        <v>321</v>
      </c>
      <c r="D52" s="82"/>
      <c r="E52" s="82" t="s">
        <v>25</v>
      </c>
      <c r="F52" s="81">
        <f>SUM(F53:F55)</f>
        <v>12838.160000000002</v>
      </c>
      <c r="G52" s="81">
        <f>SUM(G53:G56)</f>
        <v>30571.73</v>
      </c>
      <c r="H52" s="81">
        <f>SUM(H53:H55)</f>
        <v>14874.529999999999</v>
      </c>
      <c r="I52" s="104">
        <f t="shared" si="3"/>
        <v>115.86185247730202</v>
      </c>
      <c r="J52" s="78">
        <f t="shared" si="4"/>
        <v>48.654524948375503</v>
      </c>
    </row>
    <row r="53" spans="1:10">
      <c r="A53" s="82"/>
      <c r="B53" s="86"/>
      <c r="C53" s="82"/>
      <c r="D53" s="82">
        <v>3211</v>
      </c>
      <c r="E53" s="84" t="s">
        <v>26</v>
      </c>
      <c r="F53" s="81">
        <v>2199.88</v>
      </c>
      <c r="G53" s="81">
        <v>9150</v>
      </c>
      <c r="H53" s="81">
        <v>2772.8</v>
      </c>
      <c r="I53" s="104">
        <f t="shared" si="3"/>
        <v>126.04323872211212</v>
      </c>
      <c r="J53" s="78">
        <f t="shared" si="4"/>
        <v>30.303825136612023</v>
      </c>
    </row>
    <row r="54" spans="1:10">
      <c r="A54" s="82"/>
      <c r="B54" s="86"/>
      <c r="C54" s="83"/>
      <c r="D54" s="82">
        <v>3212</v>
      </c>
      <c r="E54" s="82" t="s">
        <v>85</v>
      </c>
      <c r="F54" s="81">
        <v>10568.43</v>
      </c>
      <c r="G54" s="81">
        <v>20761.73</v>
      </c>
      <c r="H54" s="81">
        <v>11996.73</v>
      </c>
      <c r="I54" s="104">
        <f t="shared" si="3"/>
        <v>113.51477939485808</v>
      </c>
      <c r="J54" s="78">
        <f t="shared" si="4"/>
        <v>57.782901521212352</v>
      </c>
    </row>
    <row r="55" spans="1:10" s="85" customFormat="1">
      <c r="A55" s="82"/>
      <c r="B55" s="82"/>
      <c r="C55" s="82"/>
      <c r="D55" s="82">
        <v>3213</v>
      </c>
      <c r="E55" s="82" t="s">
        <v>86</v>
      </c>
      <c r="F55" s="81">
        <v>69.849999999999994</v>
      </c>
      <c r="G55" s="81">
        <v>600</v>
      </c>
      <c r="H55" s="81">
        <v>105</v>
      </c>
      <c r="I55" s="104">
        <f t="shared" si="3"/>
        <v>150.32211882605583</v>
      </c>
      <c r="J55" s="78">
        <f t="shared" si="4"/>
        <v>17.5</v>
      </c>
    </row>
    <row r="56" spans="1:10" s="85" customFormat="1">
      <c r="A56" s="82"/>
      <c r="B56" s="82"/>
      <c r="C56" s="82"/>
      <c r="D56" s="82">
        <v>3214</v>
      </c>
      <c r="E56" s="82" t="s">
        <v>132</v>
      </c>
      <c r="F56" s="81">
        <v>0</v>
      </c>
      <c r="G56" s="81">
        <v>60</v>
      </c>
      <c r="H56" s="81">
        <v>0</v>
      </c>
      <c r="I56" s="104">
        <v>0</v>
      </c>
      <c r="J56" s="78">
        <f t="shared" si="4"/>
        <v>0</v>
      </c>
    </row>
    <row r="57" spans="1:10" s="85" customFormat="1">
      <c r="A57" s="82"/>
      <c r="B57" s="82"/>
      <c r="C57" s="82">
        <v>322</v>
      </c>
      <c r="D57" s="82"/>
      <c r="E57" s="82" t="s">
        <v>87</v>
      </c>
      <c r="F57" s="81">
        <f>SUM(F58:F63)</f>
        <v>14834.199999999999</v>
      </c>
      <c r="G57" s="81">
        <f>SUM(G58:G63)</f>
        <v>39923.349999999991</v>
      </c>
      <c r="H57" s="81">
        <f>SUM(H58:H63)</f>
        <v>14799.48</v>
      </c>
      <c r="I57" s="104">
        <f t="shared" si="3"/>
        <v>99.765946259319676</v>
      </c>
      <c r="J57" s="78">
        <f t="shared" si="4"/>
        <v>37.069734879462779</v>
      </c>
    </row>
    <row r="58" spans="1:10" s="85" customFormat="1">
      <c r="A58" s="82"/>
      <c r="B58" s="82"/>
      <c r="C58" s="82"/>
      <c r="D58" s="82">
        <v>3221</v>
      </c>
      <c r="E58" s="82" t="s">
        <v>88</v>
      </c>
      <c r="F58" s="81">
        <v>3433.54</v>
      </c>
      <c r="G58" s="81">
        <v>8500</v>
      </c>
      <c r="H58" s="81">
        <v>3966.09</v>
      </c>
      <c r="I58" s="104">
        <f t="shared" si="3"/>
        <v>115.5102314229629</v>
      </c>
      <c r="J58" s="78">
        <f t="shared" si="4"/>
        <v>46.659882352941182</v>
      </c>
    </row>
    <row r="59" spans="1:10" s="85" customFormat="1">
      <c r="A59" s="82"/>
      <c r="B59" s="82"/>
      <c r="C59" s="82"/>
      <c r="D59" s="82">
        <v>3222</v>
      </c>
      <c r="E59" s="82" t="s">
        <v>89</v>
      </c>
      <c r="F59" s="81">
        <v>2538.81</v>
      </c>
      <c r="G59" s="81">
        <v>5098.6899999999996</v>
      </c>
      <c r="H59" s="81">
        <v>2875.04</v>
      </c>
      <c r="I59" s="104">
        <f t="shared" si="3"/>
        <v>113.24360625647449</v>
      </c>
      <c r="J59" s="78">
        <f t="shared" si="4"/>
        <v>56.387817262865561</v>
      </c>
    </row>
    <row r="60" spans="1:10" s="85" customFormat="1">
      <c r="A60" s="82"/>
      <c r="B60" s="82"/>
      <c r="C60" s="82"/>
      <c r="D60" s="82">
        <v>3223</v>
      </c>
      <c r="E60" s="82" t="s">
        <v>90</v>
      </c>
      <c r="F60" s="81">
        <v>7155.86</v>
      </c>
      <c r="G60" s="81">
        <v>20178.07</v>
      </c>
      <c r="H60" s="81">
        <v>6459.85</v>
      </c>
      <c r="I60" s="104">
        <f t="shared" si="3"/>
        <v>90.273566000452789</v>
      </c>
      <c r="J60" s="78">
        <f t="shared" si="4"/>
        <v>32.014211468192947</v>
      </c>
    </row>
    <row r="61" spans="1:10" s="85" customFormat="1">
      <c r="A61" s="82"/>
      <c r="B61" s="82"/>
      <c r="C61" s="82"/>
      <c r="D61" s="82">
        <v>3224</v>
      </c>
      <c r="E61" s="82" t="s">
        <v>91</v>
      </c>
      <c r="F61" s="81">
        <v>1389.75</v>
      </c>
      <c r="G61" s="81">
        <v>4434.59</v>
      </c>
      <c r="H61" s="81">
        <v>1381.69</v>
      </c>
      <c r="I61" s="104">
        <f t="shared" si="3"/>
        <v>99.420039575463221</v>
      </c>
      <c r="J61" s="78">
        <f t="shared" si="4"/>
        <v>31.157108097930138</v>
      </c>
    </row>
    <row r="62" spans="1:10" s="85" customFormat="1">
      <c r="A62" s="82"/>
      <c r="B62" s="82"/>
      <c r="C62" s="82"/>
      <c r="D62" s="82">
        <v>3225</v>
      </c>
      <c r="E62" s="82" t="s">
        <v>92</v>
      </c>
      <c r="F62" s="81">
        <v>211.1</v>
      </c>
      <c r="G62" s="81">
        <v>1112</v>
      </c>
      <c r="H62" s="81">
        <v>87.26</v>
      </c>
      <c r="I62" s="104">
        <f t="shared" si="3"/>
        <v>41.335859782093799</v>
      </c>
      <c r="J62" s="78">
        <f t="shared" si="4"/>
        <v>7.8471223021582741</v>
      </c>
    </row>
    <row r="63" spans="1:10" s="85" customFormat="1">
      <c r="A63" s="82"/>
      <c r="B63" s="82"/>
      <c r="C63" s="82"/>
      <c r="D63" s="82">
        <v>3227</v>
      </c>
      <c r="E63" s="82" t="s">
        <v>93</v>
      </c>
      <c r="F63" s="81">
        <v>105.14</v>
      </c>
      <c r="G63" s="81">
        <v>600</v>
      </c>
      <c r="H63" s="81">
        <v>29.55</v>
      </c>
      <c r="I63" s="104">
        <f t="shared" si="3"/>
        <v>28.105383298459195</v>
      </c>
      <c r="J63" s="78">
        <f t="shared" si="4"/>
        <v>4.9249999999999998</v>
      </c>
    </row>
    <row r="64" spans="1:10" s="85" customFormat="1">
      <c r="A64" s="82"/>
      <c r="B64" s="82"/>
      <c r="C64" s="82">
        <v>323</v>
      </c>
      <c r="D64" s="82"/>
      <c r="E64" s="82" t="s">
        <v>94</v>
      </c>
      <c r="F64" s="81">
        <f>SUM(F65:F72)</f>
        <v>12171.519999999999</v>
      </c>
      <c r="G64" s="81">
        <f>SUM(G65:G72)</f>
        <v>39257.430000000008</v>
      </c>
      <c r="H64" s="81">
        <f>SUM(H65:H72)</f>
        <v>12483.639999999998</v>
      </c>
      <c r="I64" s="104">
        <f>(H64/F64)*100</f>
        <v>102.56434693448311</v>
      </c>
      <c r="J64" s="78">
        <f>(H64/G64)*100</f>
        <v>31.799432616959379</v>
      </c>
    </row>
    <row r="65" spans="1:10" s="85" customFormat="1">
      <c r="A65" s="82"/>
      <c r="B65" s="82"/>
      <c r="C65" s="82"/>
      <c r="D65" s="82">
        <v>3231</v>
      </c>
      <c r="E65" s="82" t="s">
        <v>95</v>
      </c>
      <c r="F65" s="81">
        <v>617.16</v>
      </c>
      <c r="G65" s="81">
        <v>1400</v>
      </c>
      <c r="H65" s="81">
        <v>647.26</v>
      </c>
      <c r="I65" s="104">
        <f t="shared" si="3"/>
        <v>104.87717933761101</v>
      </c>
      <c r="J65" s="78">
        <f t="shared" si="4"/>
        <v>46.232857142857142</v>
      </c>
    </row>
    <row r="66" spans="1:10" s="85" customFormat="1">
      <c r="A66" s="82"/>
      <c r="B66" s="82"/>
      <c r="C66" s="82"/>
      <c r="D66" s="82">
        <v>3232</v>
      </c>
      <c r="E66" s="82" t="s">
        <v>96</v>
      </c>
      <c r="F66" s="81">
        <v>2164.16</v>
      </c>
      <c r="G66" s="81">
        <v>11143.44</v>
      </c>
      <c r="H66" s="81">
        <v>2133.2199999999998</v>
      </c>
      <c r="I66" s="104">
        <f t="shared" si="3"/>
        <v>98.570346000295729</v>
      </c>
      <c r="J66" s="78">
        <f t="shared" si="4"/>
        <v>19.143280710444888</v>
      </c>
    </row>
    <row r="67" spans="1:10" s="85" customFormat="1">
      <c r="A67" s="82"/>
      <c r="B67" s="82"/>
      <c r="C67" s="82"/>
      <c r="D67" s="82">
        <v>3234</v>
      </c>
      <c r="E67" s="82" t="s">
        <v>97</v>
      </c>
      <c r="F67" s="81">
        <v>2230.4</v>
      </c>
      <c r="G67" s="81">
        <v>4400</v>
      </c>
      <c r="H67" s="81">
        <v>1949.53</v>
      </c>
      <c r="I67" s="104">
        <f t="shared" si="3"/>
        <v>87.407191535150645</v>
      </c>
      <c r="J67" s="78">
        <f t="shared" si="4"/>
        <v>44.307499999999997</v>
      </c>
    </row>
    <row r="68" spans="1:10" s="85" customFormat="1">
      <c r="A68" s="82"/>
      <c r="B68" s="82"/>
      <c r="C68" s="82"/>
      <c r="D68" s="82">
        <v>3235</v>
      </c>
      <c r="E68" s="82" t="s">
        <v>98</v>
      </c>
      <c r="F68" s="81">
        <v>4431.17</v>
      </c>
      <c r="G68" s="81">
        <v>10835</v>
      </c>
      <c r="H68" s="81">
        <v>4514.43</v>
      </c>
      <c r="I68" s="104">
        <f t="shared" si="3"/>
        <v>101.87896198972281</v>
      </c>
      <c r="J68" s="78">
        <f t="shared" si="4"/>
        <v>41.665251499769269</v>
      </c>
    </row>
    <row r="69" spans="1:10" s="85" customFormat="1">
      <c r="A69" s="82"/>
      <c r="B69" s="82"/>
      <c r="C69" s="82"/>
      <c r="D69" s="82">
        <v>3236</v>
      </c>
      <c r="E69" s="82" t="s">
        <v>99</v>
      </c>
      <c r="F69" s="81">
        <v>0</v>
      </c>
      <c r="G69" s="81">
        <v>2070.5100000000002</v>
      </c>
      <c r="H69" s="81">
        <v>0</v>
      </c>
      <c r="I69" s="104">
        <v>0</v>
      </c>
      <c r="J69" s="78">
        <f t="shared" si="4"/>
        <v>0</v>
      </c>
    </row>
    <row r="70" spans="1:10" s="85" customFormat="1">
      <c r="A70" s="82"/>
      <c r="B70" s="82"/>
      <c r="C70" s="82"/>
      <c r="D70" s="82">
        <v>3237</v>
      </c>
      <c r="E70" s="82" t="s">
        <v>100</v>
      </c>
      <c r="F70" s="81">
        <v>174.2</v>
      </c>
      <c r="G70" s="81">
        <v>1891.48</v>
      </c>
      <c r="H70" s="81">
        <v>315.58</v>
      </c>
      <c r="I70" s="104">
        <f>(H70/F70)*100</f>
        <v>181.15958668197473</v>
      </c>
      <c r="J70" s="78">
        <f>(H70/G70)*100</f>
        <v>16.684289551039395</v>
      </c>
    </row>
    <row r="71" spans="1:10" s="85" customFormat="1">
      <c r="A71" s="82"/>
      <c r="B71" s="82"/>
      <c r="C71" s="82"/>
      <c r="D71" s="82">
        <v>3238</v>
      </c>
      <c r="E71" s="82" t="s">
        <v>101</v>
      </c>
      <c r="F71" s="81">
        <v>1713.62</v>
      </c>
      <c r="G71" s="81">
        <v>3625</v>
      </c>
      <c r="H71" s="81">
        <v>1633.47</v>
      </c>
      <c r="I71" s="104">
        <f t="shared" si="3"/>
        <v>95.322767007854722</v>
      </c>
      <c r="J71" s="78">
        <f t="shared" si="4"/>
        <v>45.061241379310346</v>
      </c>
    </row>
    <row r="72" spans="1:10" s="85" customFormat="1">
      <c r="A72" s="82"/>
      <c r="B72" s="82"/>
      <c r="C72" s="82"/>
      <c r="D72" s="82">
        <v>3239</v>
      </c>
      <c r="E72" s="82" t="s">
        <v>102</v>
      </c>
      <c r="F72" s="81">
        <v>840.81</v>
      </c>
      <c r="G72" s="81">
        <v>3892</v>
      </c>
      <c r="H72" s="81">
        <v>1290.1500000000001</v>
      </c>
      <c r="I72" s="104">
        <f t="shared" si="3"/>
        <v>153.44132443714992</v>
      </c>
      <c r="J72" s="78">
        <f t="shared" si="4"/>
        <v>33.148766700924973</v>
      </c>
    </row>
    <row r="73" spans="1:10" s="85" customFormat="1">
      <c r="A73" s="82"/>
      <c r="B73" s="82"/>
      <c r="C73" s="82">
        <v>324</v>
      </c>
      <c r="D73" s="82"/>
      <c r="E73" s="82" t="s">
        <v>103</v>
      </c>
      <c r="F73" s="81">
        <f>SUM(F74)</f>
        <v>0</v>
      </c>
      <c r="G73" s="81">
        <f>SUM(G74)</f>
        <v>13600</v>
      </c>
      <c r="H73" s="81">
        <f>SUM(H74)</f>
        <v>4597.12</v>
      </c>
      <c r="I73" s="104">
        <v>0</v>
      </c>
      <c r="J73" s="78">
        <f t="shared" si="4"/>
        <v>33.802352941176473</v>
      </c>
    </row>
    <row r="74" spans="1:10" s="85" customFormat="1">
      <c r="A74" s="82"/>
      <c r="B74" s="82"/>
      <c r="C74" s="82"/>
      <c r="D74" s="82">
        <v>3241</v>
      </c>
      <c r="E74" s="82" t="s">
        <v>106</v>
      </c>
      <c r="F74" s="81">
        <v>0</v>
      </c>
      <c r="G74" s="81">
        <v>13600</v>
      </c>
      <c r="H74" s="81">
        <v>4597.12</v>
      </c>
      <c r="I74" s="104">
        <v>0</v>
      </c>
      <c r="J74" s="78">
        <f t="shared" si="4"/>
        <v>33.802352941176473</v>
      </c>
    </row>
    <row r="75" spans="1:10" s="85" customFormat="1">
      <c r="A75" s="82"/>
      <c r="B75" s="82"/>
      <c r="C75" s="82">
        <v>329</v>
      </c>
      <c r="D75" s="82"/>
      <c r="E75" s="82" t="s">
        <v>104</v>
      </c>
      <c r="F75" s="81">
        <f>SUM(F76:F81)</f>
        <v>3749.42</v>
      </c>
      <c r="G75" s="81">
        <f>SUM(G76:G81)</f>
        <v>7453.24</v>
      </c>
      <c r="H75" s="81">
        <f>SUM(H76:H81)</f>
        <v>4691.5200000000004</v>
      </c>
      <c r="I75" s="104">
        <f t="shared" si="3"/>
        <v>125.1265529068496</v>
      </c>
      <c r="J75" s="78">
        <f t="shared" si="4"/>
        <v>62.946047624925541</v>
      </c>
    </row>
    <row r="76" spans="1:10" s="85" customFormat="1" ht="25.5">
      <c r="A76" s="82"/>
      <c r="B76" s="82"/>
      <c r="C76" s="82"/>
      <c r="D76" s="82">
        <v>3291</v>
      </c>
      <c r="E76" s="84" t="s">
        <v>187</v>
      </c>
      <c r="F76" s="81">
        <v>544.1</v>
      </c>
      <c r="G76" s="81">
        <v>531.4</v>
      </c>
      <c r="H76" s="81">
        <v>531.4</v>
      </c>
      <c r="I76" s="104">
        <f t="shared" si="3"/>
        <v>97.665870244440356</v>
      </c>
      <c r="J76" s="78">
        <f t="shared" si="4"/>
        <v>100</v>
      </c>
    </row>
    <row r="77" spans="1:10" s="85" customFormat="1">
      <c r="A77" s="82"/>
      <c r="B77" s="82"/>
      <c r="C77" s="82"/>
      <c r="D77" s="82">
        <v>3292</v>
      </c>
      <c r="E77" s="82" t="s">
        <v>105</v>
      </c>
      <c r="F77" s="81">
        <v>0</v>
      </c>
      <c r="G77" s="81">
        <v>523.19000000000005</v>
      </c>
      <c r="H77" s="81">
        <v>0</v>
      </c>
      <c r="I77" s="104">
        <v>0</v>
      </c>
      <c r="J77" s="78">
        <f t="shared" si="4"/>
        <v>0</v>
      </c>
    </row>
    <row r="78" spans="1:10" s="85" customFormat="1">
      <c r="A78" s="82"/>
      <c r="B78" s="82"/>
      <c r="C78" s="82"/>
      <c r="D78" s="82">
        <v>3293</v>
      </c>
      <c r="E78" s="82" t="s">
        <v>107</v>
      </c>
      <c r="F78" s="81">
        <v>417.19</v>
      </c>
      <c r="G78" s="81">
        <v>1601.9</v>
      </c>
      <c r="H78" s="81">
        <v>849.89</v>
      </c>
      <c r="I78" s="104">
        <f t="shared" si="3"/>
        <v>203.71773053045374</v>
      </c>
      <c r="J78" s="78">
        <f t="shared" si="4"/>
        <v>53.055122042574446</v>
      </c>
    </row>
    <row r="79" spans="1:10" s="85" customFormat="1">
      <c r="A79" s="82"/>
      <c r="B79" s="82"/>
      <c r="C79" s="82"/>
      <c r="D79" s="82">
        <v>3294</v>
      </c>
      <c r="E79" s="82" t="s">
        <v>108</v>
      </c>
      <c r="F79" s="81">
        <v>0</v>
      </c>
      <c r="G79" s="81">
        <v>33.18</v>
      </c>
      <c r="H79" s="81">
        <v>35</v>
      </c>
      <c r="I79" s="104">
        <v>0</v>
      </c>
      <c r="J79" s="78">
        <f t="shared" si="4"/>
        <v>105.48523206751055</v>
      </c>
    </row>
    <row r="80" spans="1:10" s="85" customFormat="1">
      <c r="A80" s="82"/>
      <c r="B80" s="82"/>
      <c r="C80" s="82"/>
      <c r="D80" s="82">
        <v>3295</v>
      </c>
      <c r="E80" s="82" t="s">
        <v>109</v>
      </c>
      <c r="F80" s="81">
        <v>824.43</v>
      </c>
      <c r="G80" s="81">
        <v>2184</v>
      </c>
      <c r="H80" s="81">
        <v>980</v>
      </c>
      <c r="I80" s="104">
        <f t="shared" si="3"/>
        <v>118.87000715645961</v>
      </c>
      <c r="J80" s="78">
        <f t="shared" si="4"/>
        <v>44.871794871794876</v>
      </c>
    </row>
    <row r="81" spans="1:10" s="85" customFormat="1">
      <c r="A81" s="82"/>
      <c r="B81" s="82"/>
      <c r="C81" s="82"/>
      <c r="D81" s="82">
        <v>3299</v>
      </c>
      <c r="E81" s="82" t="s">
        <v>104</v>
      </c>
      <c r="F81" s="81">
        <v>1963.7</v>
      </c>
      <c r="G81" s="81">
        <v>2579.5700000000002</v>
      </c>
      <c r="H81" s="81">
        <v>2295.23</v>
      </c>
      <c r="I81" s="104">
        <f t="shared" si="3"/>
        <v>116.88292509039057</v>
      </c>
      <c r="J81" s="78">
        <f t="shared" si="4"/>
        <v>88.977232639548447</v>
      </c>
    </row>
    <row r="82" spans="1:10" s="85" customFormat="1">
      <c r="A82" s="82"/>
      <c r="B82" s="82">
        <v>34</v>
      </c>
      <c r="C82" s="82"/>
      <c r="D82" s="82"/>
      <c r="E82" s="82" t="s">
        <v>110</v>
      </c>
      <c r="F82" s="81">
        <f>SUM(F83)</f>
        <v>0</v>
      </c>
      <c r="G82" s="81">
        <v>0</v>
      </c>
      <c r="H82" s="81">
        <f>SUM(H83)</f>
        <v>0</v>
      </c>
      <c r="I82" s="104">
        <v>0</v>
      </c>
      <c r="J82" s="78">
        <v>0</v>
      </c>
    </row>
    <row r="83" spans="1:10" s="85" customFormat="1">
      <c r="A83" s="82"/>
      <c r="B83" s="82"/>
      <c r="C83" s="82">
        <v>343</v>
      </c>
      <c r="D83" s="82"/>
      <c r="E83" s="82" t="s">
        <v>111</v>
      </c>
      <c r="F83" s="81">
        <v>0</v>
      </c>
      <c r="G83" s="81">
        <v>0</v>
      </c>
      <c r="H83" s="81">
        <v>0</v>
      </c>
      <c r="I83" s="104">
        <v>0</v>
      </c>
      <c r="J83" s="78">
        <v>0</v>
      </c>
    </row>
    <row r="84" spans="1:10" s="85" customFormat="1">
      <c r="A84" s="82"/>
      <c r="B84" s="82">
        <v>38</v>
      </c>
      <c r="C84" s="82"/>
      <c r="D84" s="82"/>
      <c r="E84" s="82" t="s">
        <v>188</v>
      </c>
      <c r="F84" s="81">
        <f t="shared" ref="F84:H85" si="5">SUM(F85)</f>
        <v>687.08</v>
      </c>
      <c r="G84" s="81">
        <f t="shared" si="5"/>
        <v>693</v>
      </c>
      <c r="H84" s="81">
        <f t="shared" si="5"/>
        <v>677.98</v>
      </c>
      <c r="I84" s="104">
        <f t="shared" si="3"/>
        <v>98.675554520579851</v>
      </c>
      <c r="J84" s="78">
        <f t="shared" si="4"/>
        <v>97.832611832611832</v>
      </c>
    </row>
    <row r="85" spans="1:10" s="85" customFormat="1">
      <c r="A85" s="82"/>
      <c r="B85" s="82"/>
      <c r="C85" s="82">
        <v>381</v>
      </c>
      <c r="D85" s="82"/>
      <c r="E85" s="82" t="s">
        <v>189</v>
      </c>
      <c r="F85" s="81">
        <f t="shared" si="5"/>
        <v>687.08</v>
      </c>
      <c r="G85" s="81">
        <f t="shared" si="5"/>
        <v>693</v>
      </c>
      <c r="H85" s="81">
        <f t="shared" si="5"/>
        <v>677.98</v>
      </c>
      <c r="I85" s="104">
        <f t="shared" si="3"/>
        <v>98.675554520579851</v>
      </c>
      <c r="J85" s="78">
        <f t="shared" si="4"/>
        <v>97.832611832611832</v>
      </c>
    </row>
    <row r="86" spans="1:10" s="85" customFormat="1">
      <c r="A86" s="82"/>
      <c r="B86" s="82"/>
      <c r="C86" s="82"/>
      <c r="D86" s="82">
        <v>3812</v>
      </c>
      <c r="E86" s="82" t="s">
        <v>190</v>
      </c>
      <c r="F86" s="81">
        <v>687.08</v>
      </c>
      <c r="G86" s="81">
        <v>693</v>
      </c>
      <c r="H86" s="81">
        <v>677.98</v>
      </c>
      <c r="I86" s="104">
        <f t="shared" si="3"/>
        <v>98.675554520579851</v>
      </c>
      <c r="J86" s="78">
        <f t="shared" si="4"/>
        <v>97.832611832611832</v>
      </c>
    </row>
    <row r="87" spans="1:10">
      <c r="A87" s="94">
        <v>4</v>
      </c>
      <c r="B87" s="95"/>
      <c r="C87" s="95"/>
      <c r="D87" s="95"/>
      <c r="E87" s="96" t="s">
        <v>5</v>
      </c>
      <c r="F87" s="77">
        <f>SUM(F88)</f>
        <v>1918.3</v>
      </c>
      <c r="G87" s="77">
        <f>SUM(G88,)</f>
        <v>15815.75</v>
      </c>
      <c r="H87" s="77">
        <f>SUM(H88)</f>
        <v>7855.5</v>
      </c>
      <c r="I87" s="104">
        <f t="shared" si="3"/>
        <v>409.50320596361365</v>
      </c>
      <c r="J87" s="78">
        <f t="shared" si="4"/>
        <v>49.668842767494425</v>
      </c>
    </row>
    <row r="88" spans="1:10">
      <c r="A88" s="80"/>
      <c r="B88" s="80">
        <v>42</v>
      </c>
      <c r="C88" s="80"/>
      <c r="D88" s="80"/>
      <c r="E88" s="97" t="s">
        <v>112</v>
      </c>
      <c r="F88" s="81">
        <f>SUM(F89,F92)</f>
        <v>1918.3</v>
      </c>
      <c r="G88" s="81">
        <f>SUM(G89,G92)</f>
        <v>15815.75</v>
      </c>
      <c r="H88" s="81">
        <f>SUM(H89,H92)</f>
        <v>7855.5</v>
      </c>
      <c r="I88" s="104">
        <f t="shared" si="3"/>
        <v>409.50320596361365</v>
      </c>
      <c r="J88" s="78">
        <f t="shared" si="4"/>
        <v>49.668842767494425</v>
      </c>
    </row>
    <row r="89" spans="1:10">
      <c r="A89" s="80"/>
      <c r="B89" s="80"/>
      <c r="C89" s="82">
        <v>422</v>
      </c>
      <c r="D89" s="82"/>
      <c r="E89" s="82" t="s">
        <v>113</v>
      </c>
      <c r="F89" s="81">
        <f>SUM(F90:F91)</f>
        <v>1169.05</v>
      </c>
      <c r="G89" s="81">
        <f>SUM(G90:G91)</f>
        <v>15633.75</v>
      </c>
      <c r="H89" s="81">
        <f>SUM(H90:H91)</f>
        <v>7855.5</v>
      </c>
      <c r="I89" s="104">
        <f t="shared" si="3"/>
        <v>671.95586159702327</v>
      </c>
      <c r="J89" s="78">
        <f t="shared" si="4"/>
        <v>50.247061645478531</v>
      </c>
    </row>
    <row r="90" spans="1:10">
      <c r="A90" s="80"/>
      <c r="B90" s="80"/>
      <c r="C90" s="82"/>
      <c r="D90" s="82">
        <v>4221</v>
      </c>
      <c r="E90" s="82" t="s">
        <v>114</v>
      </c>
      <c r="F90" s="81">
        <v>0</v>
      </c>
      <c r="G90" s="81">
        <v>8900</v>
      </c>
      <c r="H90" s="81">
        <v>2280.5</v>
      </c>
      <c r="I90" s="104">
        <v>0</v>
      </c>
      <c r="J90" s="78">
        <f t="shared" si="4"/>
        <v>25.623595505617981</v>
      </c>
    </row>
    <row r="91" spans="1:10">
      <c r="A91" s="98"/>
      <c r="B91" s="98"/>
      <c r="C91" s="98"/>
      <c r="D91" s="99">
        <v>4227</v>
      </c>
      <c r="E91" s="98" t="s">
        <v>115</v>
      </c>
      <c r="F91" s="79">
        <v>1169.05</v>
      </c>
      <c r="G91" s="79">
        <v>6733.75</v>
      </c>
      <c r="H91" s="79">
        <v>5575</v>
      </c>
      <c r="I91" s="104">
        <f t="shared" si="3"/>
        <v>476.88293913861679</v>
      </c>
      <c r="J91" s="78">
        <f t="shared" si="4"/>
        <v>82.791906441433085</v>
      </c>
    </row>
    <row r="92" spans="1:10">
      <c r="A92" s="98"/>
      <c r="B92" s="98"/>
      <c r="C92" s="98">
        <v>424</v>
      </c>
      <c r="D92" s="99"/>
      <c r="E92" s="98" t="s">
        <v>117</v>
      </c>
      <c r="F92" s="79">
        <f>SUM(F93)</f>
        <v>749.25</v>
      </c>
      <c r="G92" s="79">
        <f>SUM(G93)</f>
        <v>182</v>
      </c>
      <c r="H92" s="79">
        <v>0</v>
      </c>
      <c r="I92" s="104">
        <f t="shared" si="3"/>
        <v>0</v>
      </c>
      <c r="J92" s="78">
        <f t="shared" si="4"/>
        <v>0</v>
      </c>
    </row>
    <row r="93" spans="1:10">
      <c r="A93" s="98"/>
      <c r="B93" s="98"/>
      <c r="C93" s="98"/>
      <c r="D93" s="99">
        <v>4241</v>
      </c>
      <c r="E93" s="98" t="s">
        <v>116</v>
      </c>
      <c r="F93" s="79">
        <v>749.25</v>
      </c>
      <c r="G93" s="79">
        <v>182</v>
      </c>
      <c r="H93" s="79">
        <v>0</v>
      </c>
      <c r="I93" s="104">
        <f t="shared" si="3"/>
        <v>0</v>
      </c>
      <c r="J93" s="78">
        <f t="shared" si="4"/>
        <v>0</v>
      </c>
    </row>
    <row r="96" spans="1:10">
      <c r="F96" s="93"/>
    </row>
    <row r="97" spans="6:6">
      <c r="F97" s="93"/>
    </row>
  </sheetData>
  <mergeCells count="8">
    <mergeCell ref="A39:E39"/>
    <mergeCell ref="A40:E40"/>
    <mergeCell ref="A3:J3"/>
    <mergeCell ref="A5:J5"/>
    <mergeCell ref="A7:J7"/>
    <mergeCell ref="A9:E9"/>
    <mergeCell ref="A10:E10"/>
    <mergeCell ref="D34:E34"/>
  </mergeCells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28"/>
  <sheetViews>
    <sheetView topLeftCell="B1" workbookViewId="0">
      <selection activeCell="G8" sqref="G8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2:7">
      <c r="B1" s="68" t="s">
        <v>66</v>
      </c>
    </row>
    <row r="2" spans="2:7" ht="18">
      <c r="B2" s="15"/>
      <c r="C2" s="15"/>
      <c r="D2" s="15"/>
      <c r="E2" s="2"/>
      <c r="F2" s="2"/>
      <c r="G2" s="2"/>
    </row>
    <row r="3" spans="2:7" ht="15.75" customHeight="1">
      <c r="B3" s="138" t="s">
        <v>36</v>
      </c>
      <c r="C3" s="138"/>
      <c r="D3" s="138"/>
      <c r="E3" s="138"/>
      <c r="F3" s="138"/>
      <c r="G3" s="138"/>
    </row>
    <row r="4" spans="2:7" ht="18">
      <c r="B4" s="15"/>
      <c r="C4" s="15"/>
      <c r="D4" s="15"/>
      <c r="E4" s="2"/>
      <c r="F4" s="2"/>
      <c r="G4" s="2"/>
    </row>
    <row r="5" spans="2:7" ht="25.5">
      <c r="B5" s="35" t="s">
        <v>6</v>
      </c>
      <c r="C5" s="35" t="s">
        <v>193</v>
      </c>
      <c r="D5" s="35" t="s">
        <v>197</v>
      </c>
      <c r="E5" s="35" t="s">
        <v>199</v>
      </c>
      <c r="F5" s="35" t="s">
        <v>16</v>
      </c>
      <c r="G5" s="35" t="s">
        <v>16</v>
      </c>
    </row>
    <row r="6" spans="2:7">
      <c r="B6" s="35">
        <v>1</v>
      </c>
      <c r="C6" s="35">
        <v>2</v>
      </c>
      <c r="D6" s="35">
        <v>3</v>
      </c>
      <c r="E6" s="35">
        <v>4</v>
      </c>
      <c r="F6" s="35" t="s">
        <v>64</v>
      </c>
      <c r="G6" s="35" t="s">
        <v>65</v>
      </c>
    </row>
    <row r="7" spans="2:7">
      <c r="B7" s="4" t="s">
        <v>35</v>
      </c>
      <c r="C7" s="56">
        <f>SUM(C8:C16)</f>
        <v>510823.79</v>
      </c>
      <c r="D7" s="56">
        <f>SUM(D8:D16)</f>
        <v>1200035.01</v>
      </c>
      <c r="E7" s="70">
        <f>SUM(E8:E15)</f>
        <v>626080.05999999994</v>
      </c>
      <c r="F7" s="70">
        <f>(E7/C7)*100</f>
        <v>122.56282347382449</v>
      </c>
      <c r="G7" s="70">
        <f>(E7/D7)*100</f>
        <v>52.17181622059509</v>
      </c>
    </row>
    <row r="8" spans="2:7">
      <c r="B8" s="29" t="s">
        <v>32</v>
      </c>
      <c r="C8" s="55">
        <v>5562.08</v>
      </c>
      <c r="D8" s="55">
        <v>18349.72</v>
      </c>
      <c r="E8" s="58">
        <v>13586.52</v>
      </c>
      <c r="F8" s="70">
        <f t="shared" ref="F8:F27" si="0">(E8/C8)*100</f>
        <v>244.27048873802607</v>
      </c>
      <c r="G8" s="70">
        <f t="shared" ref="G8:G28" si="1">(E8/D8)*100</f>
        <v>74.042110724305331</v>
      </c>
    </row>
    <row r="9" spans="2:7" ht="25.5">
      <c r="B9" s="59" t="s">
        <v>125</v>
      </c>
      <c r="C9" s="55">
        <v>0</v>
      </c>
      <c r="D9" s="55">
        <v>7163.73</v>
      </c>
      <c r="E9" s="58">
        <v>6760.78</v>
      </c>
      <c r="F9" s="70">
        <v>0</v>
      </c>
      <c r="G9" s="70">
        <f t="shared" si="1"/>
        <v>94.375136974732442</v>
      </c>
    </row>
    <row r="10" spans="2:7">
      <c r="B10" s="28" t="s">
        <v>127</v>
      </c>
      <c r="C10" s="55">
        <v>7029.47</v>
      </c>
      <c r="D10" s="55">
        <v>1334.8</v>
      </c>
      <c r="E10" s="58">
        <v>1045.54</v>
      </c>
      <c r="F10" s="70">
        <f t="shared" si="0"/>
        <v>14.873667573800015</v>
      </c>
      <c r="G10" s="70">
        <f t="shared" si="1"/>
        <v>78.329337728498643</v>
      </c>
    </row>
    <row r="11" spans="2:7">
      <c r="B11" s="27" t="s">
        <v>27</v>
      </c>
      <c r="C11" s="55">
        <v>3940.54</v>
      </c>
      <c r="D11" s="55">
        <v>5100</v>
      </c>
      <c r="E11" s="58">
        <v>3121</v>
      </c>
      <c r="F11" s="70">
        <f t="shared" si="0"/>
        <v>79.202342826110126</v>
      </c>
      <c r="G11" s="70">
        <f t="shared" si="1"/>
        <v>61.196078431372548</v>
      </c>
    </row>
    <row r="12" spans="2:7">
      <c r="B12" s="27" t="s">
        <v>119</v>
      </c>
      <c r="C12" s="55">
        <v>34.4</v>
      </c>
      <c r="D12" s="55">
        <v>1140</v>
      </c>
      <c r="E12" s="58">
        <v>1570.89</v>
      </c>
      <c r="F12" s="70">
        <f t="shared" si="0"/>
        <v>4566.5406976744198</v>
      </c>
      <c r="G12" s="70">
        <f t="shared" si="1"/>
        <v>137.79736842105262</v>
      </c>
    </row>
    <row r="13" spans="2:7">
      <c r="B13" s="27" t="s">
        <v>128</v>
      </c>
      <c r="C13" s="55">
        <v>34805.75</v>
      </c>
      <c r="D13" s="55">
        <v>91743.46</v>
      </c>
      <c r="E13" s="58">
        <v>37491.86</v>
      </c>
      <c r="F13" s="70">
        <f t="shared" si="0"/>
        <v>107.71743174619137</v>
      </c>
      <c r="G13" s="70">
        <f t="shared" si="1"/>
        <v>40.865975623766531</v>
      </c>
    </row>
    <row r="14" spans="2:7">
      <c r="B14" s="27" t="s">
        <v>122</v>
      </c>
      <c r="C14" s="55">
        <v>442116.62</v>
      </c>
      <c r="D14" s="55">
        <v>1058948.1100000001</v>
      </c>
      <c r="E14" s="58">
        <v>557103.47</v>
      </c>
      <c r="F14" s="70">
        <f t="shared" si="0"/>
        <v>126.00826225442508</v>
      </c>
      <c r="G14" s="70">
        <f t="shared" si="1"/>
        <v>52.609137760300641</v>
      </c>
    </row>
    <row r="15" spans="2:7">
      <c r="B15" s="27" t="s">
        <v>123</v>
      </c>
      <c r="C15" s="55">
        <v>17334.93</v>
      </c>
      <c r="D15" s="55">
        <v>16189.19</v>
      </c>
      <c r="E15" s="58">
        <v>5400</v>
      </c>
      <c r="F15" s="70">
        <f>(E15/C15)*100</f>
        <v>31.150976669649083</v>
      </c>
      <c r="G15" s="70">
        <f>(E15/D15)*100</f>
        <v>33.355590983860218</v>
      </c>
    </row>
    <row r="16" spans="2:7">
      <c r="B16" s="27" t="s">
        <v>124</v>
      </c>
      <c r="C16" s="55">
        <v>0</v>
      </c>
      <c r="D16" s="55">
        <v>66</v>
      </c>
      <c r="E16" s="58">
        <v>0</v>
      </c>
      <c r="F16" s="70">
        <v>0</v>
      </c>
      <c r="G16" s="70">
        <f t="shared" si="1"/>
        <v>0</v>
      </c>
    </row>
    <row r="17" spans="2:7">
      <c r="B17" s="27"/>
      <c r="C17" s="55"/>
      <c r="D17" s="55"/>
      <c r="E17" s="58"/>
      <c r="F17" s="70"/>
      <c r="G17" s="70"/>
    </row>
    <row r="18" spans="2:7" ht="15.75" customHeight="1">
      <c r="B18" s="4" t="s">
        <v>34</v>
      </c>
      <c r="C18" s="56">
        <f>SUM(C19:C28)</f>
        <v>497586.19</v>
      </c>
      <c r="D18" s="56">
        <f>SUM(D19:D28)</f>
        <v>1223051.4100000001</v>
      </c>
      <c r="E18" s="70">
        <f>SUM(E19:E28)</f>
        <v>627760.89</v>
      </c>
      <c r="F18" s="70">
        <f>(E18/C18)*100</f>
        <v>126.16123650859362</v>
      </c>
      <c r="G18" s="70">
        <f>(E18/D18)*100</f>
        <v>51.327432752806359</v>
      </c>
    </row>
    <row r="19" spans="2:7">
      <c r="B19" s="29" t="s">
        <v>32</v>
      </c>
      <c r="C19" s="55">
        <v>5562.08</v>
      </c>
      <c r="D19" s="55">
        <v>18349.72</v>
      </c>
      <c r="E19" s="58">
        <v>13586.52</v>
      </c>
      <c r="F19" s="70">
        <f t="shared" si="0"/>
        <v>244.27048873802607</v>
      </c>
      <c r="G19" s="70">
        <f t="shared" si="1"/>
        <v>74.042110724305331</v>
      </c>
    </row>
    <row r="20" spans="2:7" ht="25.5">
      <c r="B20" s="29" t="s">
        <v>126</v>
      </c>
      <c r="C20" s="55">
        <v>0</v>
      </c>
      <c r="D20" s="55">
        <v>7163.73</v>
      </c>
      <c r="E20" s="58">
        <v>6760.78</v>
      </c>
      <c r="F20" s="70">
        <v>0</v>
      </c>
      <c r="G20" s="70">
        <f t="shared" si="1"/>
        <v>94.375136974732442</v>
      </c>
    </row>
    <row r="21" spans="2:7">
      <c r="B21" s="28" t="s">
        <v>118</v>
      </c>
      <c r="C21" s="55">
        <v>7029.47</v>
      </c>
      <c r="D21" s="55">
        <v>1334.8</v>
      </c>
      <c r="E21" s="58">
        <v>1045.54</v>
      </c>
      <c r="F21" s="70">
        <f t="shared" si="0"/>
        <v>14.873667573800015</v>
      </c>
      <c r="G21" s="70">
        <f t="shared" si="1"/>
        <v>78.329337728498643</v>
      </c>
    </row>
    <row r="22" spans="2:7">
      <c r="B22" s="27" t="s">
        <v>27</v>
      </c>
      <c r="C22" s="55">
        <v>1318.43</v>
      </c>
      <c r="D22" s="55">
        <v>5100</v>
      </c>
      <c r="E22" s="58">
        <v>1557.53</v>
      </c>
      <c r="F22" s="70">
        <f t="shared" si="0"/>
        <v>118.13520626806124</v>
      </c>
      <c r="G22" s="70">
        <f t="shared" si="1"/>
        <v>30.539803921568627</v>
      </c>
    </row>
    <row r="23" spans="2:7">
      <c r="B23" s="57" t="s">
        <v>119</v>
      </c>
      <c r="C23" s="58">
        <v>0</v>
      </c>
      <c r="D23" s="58">
        <v>1140</v>
      </c>
      <c r="E23" s="58">
        <v>0</v>
      </c>
      <c r="F23" s="70">
        <v>0</v>
      </c>
      <c r="G23" s="70">
        <f t="shared" si="1"/>
        <v>0</v>
      </c>
    </row>
    <row r="24" spans="2:7">
      <c r="B24" s="57" t="s">
        <v>120</v>
      </c>
      <c r="C24" s="58">
        <v>3888.87</v>
      </c>
      <c r="D24" s="58">
        <v>23016.400000000001</v>
      </c>
      <c r="E24" s="58">
        <v>9504.43</v>
      </c>
      <c r="F24" s="70">
        <f t="shared" si="0"/>
        <v>244.40081566110464</v>
      </c>
      <c r="G24" s="70">
        <f t="shared" si="1"/>
        <v>41.294164161206794</v>
      </c>
    </row>
    <row r="25" spans="2:7">
      <c r="B25" s="57" t="s">
        <v>121</v>
      </c>
      <c r="C25" s="58">
        <v>36022.14</v>
      </c>
      <c r="D25" s="58">
        <v>91743.46</v>
      </c>
      <c r="E25" s="58">
        <v>37491.86</v>
      </c>
      <c r="F25" s="70">
        <f t="shared" si="0"/>
        <v>104.08004632706442</v>
      </c>
      <c r="G25" s="70">
        <f t="shared" si="1"/>
        <v>40.865975623766531</v>
      </c>
    </row>
    <row r="26" spans="2:7">
      <c r="B26" s="57" t="s">
        <v>122</v>
      </c>
      <c r="C26" s="58">
        <v>441652.4</v>
      </c>
      <c r="D26" s="58">
        <v>1058948.1100000001</v>
      </c>
      <c r="E26" s="58">
        <v>557396.78</v>
      </c>
      <c r="F26" s="70">
        <f t="shared" si="0"/>
        <v>126.20712125644511</v>
      </c>
      <c r="G26" s="70">
        <f t="shared" si="1"/>
        <v>52.636836001340995</v>
      </c>
    </row>
    <row r="27" spans="2:7">
      <c r="B27" s="57" t="s">
        <v>123</v>
      </c>
      <c r="C27" s="58">
        <v>2112.8000000000002</v>
      </c>
      <c r="D27" s="58">
        <v>16189.19</v>
      </c>
      <c r="E27" s="58">
        <v>417.45</v>
      </c>
      <c r="F27" s="70">
        <f>(E27/C27)*100</f>
        <v>19.75814085573646</v>
      </c>
      <c r="G27" s="70">
        <f>(E27/D27)*100</f>
        <v>2.5785724918911939</v>
      </c>
    </row>
    <row r="28" spans="2:7">
      <c r="B28" s="57" t="s">
        <v>124</v>
      </c>
      <c r="C28" s="58">
        <v>0</v>
      </c>
      <c r="D28" s="58">
        <v>66</v>
      </c>
      <c r="E28" s="58">
        <v>0</v>
      </c>
      <c r="F28" s="70">
        <v>0</v>
      </c>
      <c r="G28" s="70">
        <f t="shared" si="1"/>
        <v>0</v>
      </c>
    </row>
  </sheetData>
  <mergeCells count="1">
    <mergeCell ref="B3:G3"/>
  </mergeCells>
  <pageMargins left="0.7" right="0.7" top="0.75" bottom="0.75" header="0.3" footer="0.3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"/>
  <sheetViews>
    <sheetView workbookViewId="0">
      <selection activeCell="B37" sqref="B37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1:7">
      <c r="A1" s="68" t="s">
        <v>66</v>
      </c>
    </row>
    <row r="2" spans="1:7" ht="18">
      <c r="B2" s="15"/>
      <c r="C2" s="15"/>
      <c r="D2" s="15"/>
      <c r="E2" s="2"/>
      <c r="F2" s="2"/>
      <c r="G2" s="2"/>
    </row>
    <row r="3" spans="1:7" ht="15.75" customHeight="1">
      <c r="B3" s="138" t="s">
        <v>45</v>
      </c>
      <c r="C3" s="138"/>
      <c r="D3" s="138"/>
      <c r="E3" s="138"/>
      <c r="F3" s="138"/>
      <c r="G3" s="138"/>
    </row>
    <row r="4" spans="1:7" ht="18">
      <c r="B4" s="15"/>
      <c r="C4" s="15"/>
      <c r="D4" s="15"/>
      <c r="E4" s="2"/>
      <c r="F4" s="2"/>
      <c r="G4" s="2"/>
    </row>
    <row r="5" spans="1:7" ht="25.5">
      <c r="B5" s="35" t="s">
        <v>6</v>
      </c>
      <c r="C5" s="35" t="s">
        <v>201</v>
      </c>
      <c r="D5" s="35" t="s">
        <v>197</v>
      </c>
      <c r="E5" s="35" t="s">
        <v>202</v>
      </c>
      <c r="F5" s="35" t="s">
        <v>16</v>
      </c>
      <c r="G5" s="35" t="s">
        <v>16</v>
      </c>
    </row>
    <row r="6" spans="1:7">
      <c r="B6" s="35">
        <v>1</v>
      </c>
      <c r="C6" s="35">
        <v>2</v>
      </c>
      <c r="D6" s="35">
        <v>3</v>
      </c>
      <c r="E6" s="35">
        <v>4</v>
      </c>
      <c r="F6" s="35" t="s">
        <v>64</v>
      </c>
      <c r="G6" s="35" t="s">
        <v>65</v>
      </c>
    </row>
    <row r="7" spans="1:7" ht="15.75" customHeight="1">
      <c r="B7" s="4" t="s">
        <v>34</v>
      </c>
      <c r="C7" s="55">
        <f>SUM(C8)</f>
        <v>497586.19</v>
      </c>
      <c r="D7" s="55">
        <f>SUM(D8)</f>
        <v>1223051.4100000001</v>
      </c>
      <c r="E7" s="58">
        <f>SUM(E8)</f>
        <v>627760.8899999999</v>
      </c>
      <c r="F7" s="58">
        <f>(E7/C7)*100</f>
        <v>126.16123650859359</v>
      </c>
      <c r="G7" s="58">
        <f>(E7/D7)*100</f>
        <v>51.327432752806345</v>
      </c>
    </row>
    <row r="8" spans="1:7" ht="15.75" customHeight="1">
      <c r="B8" s="4" t="s">
        <v>173</v>
      </c>
      <c r="C8" s="55">
        <f>SUM(C9:C10)</f>
        <v>497586.19</v>
      </c>
      <c r="D8" s="55">
        <f>SUM(D9:D10)</f>
        <v>1223051.4100000001</v>
      </c>
      <c r="E8" s="58">
        <f>SUM(E9:E10)</f>
        <v>627760.8899999999</v>
      </c>
      <c r="F8" s="58">
        <f t="shared" ref="F8:F9" si="0">(E8/C8)*100</f>
        <v>126.16123650859359</v>
      </c>
      <c r="G8" s="58">
        <f t="shared" ref="G8:G10" si="1">(E8/D8)*100</f>
        <v>51.327432752806345</v>
      </c>
    </row>
    <row r="9" spans="1:7">
      <c r="B9" s="11" t="s">
        <v>174</v>
      </c>
      <c r="C9" s="55">
        <v>496817.43</v>
      </c>
      <c r="D9" s="55">
        <v>1221271.82</v>
      </c>
      <c r="E9" s="58">
        <v>626787.44999999995</v>
      </c>
      <c r="F9" s="58">
        <f t="shared" si="0"/>
        <v>126.16051936825163</v>
      </c>
      <c r="G9" s="58">
        <f t="shared" si="1"/>
        <v>51.322518028787393</v>
      </c>
    </row>
    <row r="10" spans="1:7">
      <c r="B10" s="30" t="s">
        <v>175</v>
      </c>
      <c r="C10" s="55">
        <v>768.76</v>
      </c>
      <c r="D10" s="55">
        <v>1779.59</v>
      </c>
      <c r="E10" s="58">
        <v>973.44</v>
      </c>
      <c r="F10" s="58">
        <f>(E10/C10)*100</f>
        <v>126.62469431291952</v>
      </c>
      <c r="G10" s="58">
        <f t="shared" si="1"/>
        <v>54.700239942908205</v>
      </c>
    </row>
  </sheetData>
  <mergeCells count="1">
    <mergeCell ref="B3:G3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16"/>
  <sheetViews>
    <sheetView workbookViewId="0">
      <selection activeCell="L10" sqref="L10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  <col min="10" max="11" width="15.7109375" customWidth="1"/>
  </cols>
  <sheetData>
    <row r="1" spans="2:11" ht="18" customHeight="1"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2:11" ht="18" customHeight="1">
      <c r="B2" s="138" t="s">
        <v>61</v>
      </c>
      <c r="C2" s="138"/>
      <c r="D2" s="138"/>
      <c r="E2" s="138"/>
      <c r="F2" s="138"/>
      <c r="G2" s="138"/>
      <c r="H2" s="138"/>
      <c r="I2" s="138"/>
      <c r="J2" s="138"/>
      <c r="K2" s="138"/>
    </row>
    <row r="3" spans="2:11" ht="15.75" customHeight="1">
      <c r="B3" s="138" t="s">
        <v>37</v>
      </c>
      <c r="C3" s="138"/>
      <c r="D3" s="138"/>
      <c r="E3" s="138"/>
      <c r="F3" s="138"/>
      <c r="G3" s="138"/>
      <c r="H3" s="138"/>
      <c r="I3" s="138"/>
      <c r="J3" s="138"/>
      <c r="K3" s="138"/>
    </row>
    <row r="4" spans="2:11" ht="18">
      <c r="B4" s="15"/>
      <c r="C4" s="15"/>
      <c r="D4" s="15"/>
      <c r="E4" s="15"/>
      <c r="F4" s="15"/>
      <c r="G4" s="15"/>
      <c r="H4" s="15"/>
      <c r="I4" s="2"/>
      <c r="J4" s="2"/>
      <c r="K4" s="2"/>
    </row>
    <row r="5" spans="2:11" ht="25.5" customHeight="1">
      <c r="B5" s="139" t="s">
        <v>6</v>
      </c>
      <c r="C5" s="140"/>
      <c r="D5" s="140"/>
      <c r="E5" s="140"/>
      <c r="F5" s="141"/>
      <c r="G5" s="36" t="s">
        <v>203</v>
      </c>
      <c r="H5" s="35" t="s">
        <v>194</v>
      </c>
      <c r="I5" s="36" t="s">
        <v>195</v>
      </c>
      <c r="J5" s="36" t="s">
        <v>16</v>
      </c>
      <c r="K5" s="36" t="s">
        <v>46</v>
      </c>
    </row>
    <row r="6" spans="2:11">
      <c r="B6" s="139">
        <v>1</v>
      </c>
      <c r="C6" s="140"/>
      <c r="D6" s="140"/>
      <c r="E6" s="140"/>
      <c r="F6" s="141"/>
      <c r="G6" s="36">
        <v>2</v>
      </c>
      <c r="H6" s="36">
        <v>3</v>
      </c>
      <c r="I6" s="36">
        <v>4</v>
      </c>
      <c r="J6" s="36" t="s">
        <v>64</v>
      </c>
      <c r="K6" s="36" t="s">
        <v>65</v>
      </c>
    </row>
    <row r="7" spans="2:11" ht="25.5">
      <c r="B7" s="4">
        <v>8</v>
      </c>
      <c r="C7" s="4"/>
      <c r="D7" s="4"/>
      <c r="E7" s="4"/>
      <c r="F7" s="4" t="s">
        <v>8</v>
      </c>
      <c r="G7" s="3"/>
      <c r="H7" s="3"/>
      <c r="I7" s="25"/>
      <c r="J7" s="25"/>
      <c r="K7" s="25"/>
    </row>
    <row r="8" spans="2:11">
      <c r="B8" s="4"/>
      <c r="C8" s="9">
        <v>84</v>
      </c>
      <c r="D8" s="9"/>
      <c r="E8" s="9"/>
      <c r="F8" s="9" t="s">
        <v>13</v>
      </c>
      <c r="G8" s="3"/>
      <c r="H8" s="3"/>
      <c r="I8" s="25"/>
      <c r="J8" s="25"/>
      <c r="K8" s="25"/>
    </row>
    <row r="9" spans="2:11" ht="51">
      <c r="B9" s="5"/>
      <c r="C9" s="5"/>
      <c r="D9" s="5">
        <v>841</v>
      </c>
      <c r="E9" s="5"/>
      <c r="F9" s="26" t="s">
        <v>38</v>
      </c>
      <c r="G9" s="3"/>
      <c r="H9" s="3"/>
      <c r="I9" s="25"/>
      <c r="J9" s="25"/>
      <c r="K9" s="25"/>
    </row>
    <row r="10" spans="2:11" ht="25.5">
      <c r="B10" s="5"/>
      <c r="C10" s="5"/>
      <c r="D10" s="5"/>
      <c r="E10" s="5">
        <v>8413</v>
      </c>
      <c r="F10" s="26" t="s">
        <v>39</v>
      </c>
      <c r="G10" s="3"/>
      <c r="H10" s="3"/>
      <c r="I10" s="25"/>
      <c r="J10" s="25"/>
      <c r="K10" s="25"/>
    </row>
    <row r="11" spans="2:11">
      <c r="B11" s="5"/>
      <c r="C11" s="5"/>
      <c r="D11" s="5"/>
      <c r="E11" s="6" t="s">
        <v>22</v>
      </c>
      <c r="F11" s="11"/>
      <c r="G11" s="3"/>
      <c r="H11" s="3"/>
      <c r="I11" s="25"/>
      <c r="J11" s="25"/>
      <c r="K11" s="25"/>
    </row>
    <row r="12" spans="2:11" ht="25.5">
      <c r="B12" s="7">
        <v>5</v>
      </c>
      <c r="C12" s="8"/>
      <c r="D12" s="8"/>
      <c r="E12" s="8"/>
      <c r="F12" s="19" t="s">
        <v>9</v>
      </c>
      <c r="G12" s="3"/>
      <c r="H12" s="3"/>
      <c r="I12" s="25"/>
      <c r="J12" s="25"/>
      <c r="K12" s="25"/>
    </row>
    <row r="13" spans="2:11" ht="25.5">
      <c r="B13" s="9"/>
      <c r="C13" s="9">
        <v>54</v>
      </c>
      <c r="D13" s="9"/>
      <c r="E13" s="9"/>
      <c r="F13" s="20" t="s">
        <v>14</v>
      </c>
      <c r="G13" s="3"/>
      <c r="H13" s="3"/>
      <c r="I13" s="25"/>
      <c r="J13" s="25"/>
      <c r="K13" s="25"/>
    </row>
    <row r="14" spans="2:11" ht="63.75">
      <c r="B14" s="9"/>
      <c r="C14" s="9"/>
      <c r="D14" s="9">
        <v>541</v>
      </c>
      <c r="E14" s="26"/>
      <c r="F14" s="26" t="s">
        <v>40</v>
      </c>
      <c r="G14" s="3"/>
      <c r="H14" s="3"/>
      <c r="I14" s="25"/>
      <c r="J14" s="25"/>
      <c r="K14" s="25"/>
    </row>
    <row r="15" spans="2:11" ht="38.25">
      <c r="B15" s="9"/>
      <c r="C15" s="9"/>
      <c r="D15" s="9"/>
      <c r="E15" s="26">
        <v>5413</v>
      </c>
      <c r="F15" s="26" t="s">
        <v>41</v>
      </c>
      <c r="G15" s="3"/>
      <c r="H15" s="3"/>
      <c r="I15" s="25"/>
      <c r="J15" s="25"/>
      <c r="K15" s="25"/>
    </row>
    <row r="16" spans="2:11">
      <c r="B16" s="10" t="s">
        <v>15</v>
      </c>
      <c r="C16" s="8"/>
      <c r="D16" s="8"/>
      <c r="E16" s="8"/>
      <c r="F16" s="19" t="s">
        <v>22</v>
      </c>
      <c r="G16" s="3"/>
      <c r="H16" s="3"/>
      <c r="I16" s="25"/>
      <c r="J16" s="25"/>
      <c r="K16" s="25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26"/>
  <sheetViews>
    <sheetView topLeftCell="A4" workbookViewId="0">
      <selection activeCell="E4" sqref="E4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2:7" ht="18">
      <c r="B1" s="15"/>
      <c r="C1" s="15"/>
      <c r="D1" s="15"/>
      <c r="E1" s="2"/>
      <c r="F1" s="2"/>
      <c r="G1" s="2"/>
    </row>
    <row r="2" spans="2:7" ht="15.75" customHeight="1">
      <c r="B2" s="138" t="s">
        <v>42</v>
      </c>
      <c r="C2" s="138"/>
      <c r="D2" s="138"/>
      <c r="E2" s="138"/>
      <c r="F2" s="138"/>
      <c r="G2" s="138"/>
    </row>
    <row r="3" spans="2:7" ht="18">
      <c r="B3" s="15"/>
      <c r="C3" s="15"/>
      <c r="D3" s="15"/>
      <c r="E3" s="2"/>
      <c r="F3" s="2"/>
      <c r="G3" s="2"/>
    </row>
    <row r="4" spans="2:7" ht="25.5">
      <c r="B4" s="35" t="s">
        <v>6</v>
      </c>
      <c r="C4" s="35" t="s">
        <v>196</v>
      </c>
      <c r="D4" s="35" t="s">
        <v>197</v>
      </c>
      <c r="E4" s="35" t="s">
        <v>199</v>
      </c>
      <c r="F4" s="35" t="s">
        <v>16</v>
      </c>
      <c r="G4" s="35" t="s">
        <v>16</v>
      </c>
    </row>
    <row r="5" spans="2:7">
      <c r="B5" s="35">
        <v>1</v>
      </c>
      <c r="C5" s="35">
        <v>2</v>
      </c>
      <c r="D5" s="35">
        <v>3</v>
      </c>
      <c r="E5" s="35">
        <v>4</v>
      </c>
      <c r="F5" s="35" t="s">
        <v>64</v>
      </c>
      <c r="G5" s="35" t="s">
        <v>65</v>
      </c>
    </row>
    <row r="6" spans="2:7">
      <c r="B6" s="4" t="s">
        <v>43</v>
      </c>
      <c r="C6" s="3"/>
      <c r="D6" s="3"/>
      <c r="E6" s="25"/>
      <c r="F6" s="25"/>
      <c r="G6" s="25"/>
    </row>
    <row r="7" spans="2:7">
      <c r="B7" s="4" t="s">
        <v>33</v>
      </c>
      <c r="C7" s="3"/>
      <c r="D7" s="3"/>
      <c r="E7" s="25"/>
      <c r="F7" s="25"/>
      <c r="G7" s="25"/>
    </row>
    <row r="8" spans="2:7">
      <c r="B8" s="29" t="s">
        <v>32</v>
      </c>
      <c r="C8" s="3"/>
      <c r="D8" s="3"/>
      <c r="E8" s="25"/>
      <c r="F8" s="25"/>
      <c r="G8" s="25"/>
    </row>
    <row r="9" spans="2:7">
      <c r="B9" s="28" t="s">
        <v>31</v>
      </c>
      <c r="C9" s="3"/>
      <c r="D9" s="3"/>
      <c r="E9" s="25"/>
      <c r="F9" s="25"/>
      <c r="G9" s="25"/>
    </row>
    <row r="10" spans="2:7">
      <c r="B10" s="28" t="s">
        <v>22</v>
      </c>
      <c r="C10" s="3"/>
      <c r="D10" s="3"/>
      <c r="E10" s="25"/>
      <c r="F10" s="25"/>
      <c r="G10" s="25"/>
    </row>
    <row r="11" spans="2:7">
      <c r="B11" s="4" t="s">
        <v>30</v>
      </c>
      <c r="C11" s="3"/>
      <c r="D11" s="3"/>
      <c r="E11" s="25"/>
      <c r="F11" s="25"/>
      <c r="G11" s="25"/>
    </row>
    <row r="12" spans="2:7">
      <c r="B12" s="27" t="s">
        <v>29</v>
      </c>
      <c r="C12" s="3"/>
      <c r="D12" s="3"/>
      <c r="E12" s="25"/>
      <c r="F12" s="25"/>
      <c r="G12" s="25"/>
    </row>
    <row r="13" spans="2:7">
      <c r="B13" s="4" t="s">
        <v>28</v>
      </c>
      <c r="C13" s="3"/>
      <c r="D13" s="3"/>
      <c r="E13" s="25"/>
      <c r="F13" s="25"/>
      <c r="G13" s="25"/>
    </row>
    <row r="14" spans="2:7">
      <c r="B14" s="27" t="s">
        <v>27</v>
      </c>
      <c r="C14" s="3"/>
      <c r="D14" s="3"/>
      <c r="E14" s="25"/>
      <c r="F14" s="25"/>
      <c r="G14" s="25"/>
    </row>
    <row r="15" spans="2:7">
      <c r="B15" s="9" t="s">
        <v>15</v>
      </c>
      <c r="C15" s="3"/>
      <c r="D15" s="3"/>
      <c r="E15" s="25"/>
      <c r="F15" s="25"/>
      <c r="G15" s="25"/>
    </row>
    <row r="16" spans="2:7">
      <c r="B16" s="27"/>
      <c r="C16" s="3"/>
      <c r="D16" s="3"/>
      <c r="E16" s="25"/>
      <c r="F16" s="25"/>
      <c r="G16" s="25"/>
    </row>
    <row r="17" spans="2:7" ht="15.75" customHeight="1">
      <c r="B17" s="4" t="s">
        <v>44</v>
      </c>
      <c r="C17" s="3"/>
      <c r="D17" s="3"/>
      <c r="E17" s="25"/>
      <c r="F17" s="25"/>
      <c r="G17" s="25"/>
    </row>
    <row r="18" spans="2:7" ht="15.75" customHeight="1">
      <c r="B18" s="4" t="s">
        <v>33</v>
      </c>
      <c r="C18" s="3"/>
      <c r="D18" s="3"/>
      <c r="E18" s="25"/>
      <c r="F18" s="25"/>
      <c r="G18" s="25"/>
    </row>
    <row r="19" spans="2:7">
      <c r="B19" s="29" t="s">
        <v>32</v>
      </c>
      <c r="C19" s="3"/>
      <c r="D19" s="3"/>
      <c r="E19" s="25"/>
      <c r="F19" s="25"/>
      <c r="G19" s="25"/>
    </row>
    <row r="20" spans="2:7">
      <c r="B20" s="28" t="s">
        <v>31</v>
      </c>
      <c r="C20" s="3"/>
      <c r="D20" s="3"/>
      <c r="E20" s="25"/>
      <c r="F20" s="25"/>
      <c r="G20" s="25"/>
    </row>
    <row r="21" spans="2:7">
      <c r="B21" s="28" t="s">
        <v>22</v>
      </c>
      <c r="C21" s="3"/>
      <c r="D21" s="3"/>
      <c r="E21" s="25"/>
      <c r="F21" s="25"/>
      <c r="G21" s="25"/>
    </row>
    <row r="22" spans="2:7">
      <c r="B22" s="4" t="s">
        <v>30</v>
      </c>
      <c r="C22" s="3"/>
      <c r="D22" s="3"/>
      <c r="E22" s="25"/>
      <c r="F22" s="25"/>
      <c r="G22" s="25"/>
    </row>
    <row r="23" spans="2:7">
      <c r="B23" s="27" t="s">
        <v>29</v>
      </c>
      <c r="C23" s="3"/>
      <c r="D23" s="3"/>
      <c r="E23" s="25"/>
      <c r="F23" s="25"/>
      <c r="G23" s="25"/>
    </row>
    <row r="24" spans="2:7">
      <c r="B24" s="4" t="s">
        <v>28</v>
      </c>
      <c r="C24" s="3"/>
      <c r="D24" s="3"/>
      <c r="E24" s="25"/>
      <c r="F24" s="25"/>
      <c r="G24" s="25"/>
    </row>
    <row r="25" spans="2:7">
      <c r="B25" s="27" t="s">
        <v>27</v>
      </c>
      <c r="C25" s="3"/>
      <c r="D25" s="3"/>
      <c r="E25" s="25"/>
      <c r="F25" s="25"/>
      <c r="G25" s="25"/>
    </row>
    <row r="26" spans="2:7">
      <c r="B26" s="9" t="s">
        <v>15</v>
      </c>
      <c r="C26" s="3"/>
      <c r="D26" s="3"/>
      <c r="E26" s="25"/>
      <c r="F26" s="25"/>
      <c r="G26" s="25"/>
    </row>
  </sheetData>
  <mergeCells count="1">
    <mergeCell ref="B2:G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31"/>
  <sheetViews>
    <sheetView tabSelected="1" workbookViewId="0">
      <selection activeCell="G120" sqref="G120"/>
    </sheetView>
  </sheetViews>
  <sheetFormatPr defaultRowHeight="15"/>
  <cols>
    <col min="2" max="2" width="49.140625" customWidth="1"/>
    <col min="3" max="3" width="25.28515625" customWidth="1"/>
    <col min="4" max="4" width="23" customWidth="1"/>
    <col min="5" max="5" width="20.28515625" customWidth="1"/>
    <col min="6" max="7" width="25.28515625" customWidth="1"/>
    <col min="8" max="8" width="15.7109375" customWidth="1"/>
  </cols>
  <sheetData>
    <row r="1" spans="1:8" ht="18">
      <c r="A1" s="68" t="s">
        <v>66</v>
      </c>
      <c r="B1" s="15"/>
      <c r="C1" s="15"/>
      <c r="D1" s="15"/>
      <c r="E1" s="15"/>
      <c r="F1" s="15"/>
      <c r="G1" s="15"/>
      <c r="H1" s="2"/>
    </row>
    <row r="3" spans="1:8" ht="15.75">
      <c r="B3" s="142" t="s">
        <v>10</v>
      </c>
      <c r="C3" s="142"/>
      <c r="D3" s="142"/>
    </row>
    <row r="4" spans="1:8">
      <c r="B4" s="143" t="s">
        <v>62</v>
      </c>
      <c r="C4" s="143"/>
      <c r="D4" s="143"/>
    </row>
    <row r="7" spans="1:8">
      <c r="A7" s="151" t="s">
        <v>6</v>
      </c>
      <c r="B7" s="152"/>
      <c r="C7" s="60" t="s">
        <v>194</v>
      </c>
      <c r="D7" s="60" t="s">
        <v>204</v>
      </c>
      <c r="E7" s="61" t="s">
        <v>16</v>
      </c>
    </row>
    <row r="8" spans="1:8">
      <c r="A8" s="151">
        <v>1</v>
      </c>
      <c r="B8" s="152"/>
      <c r="C8" s="60">
        <v>2</v>
      </c>
      <c r="D8" s="60">
        <v>3</v>
      </c>
      <c r="E8" s="61" t="s">
        <v>67</v>
      </c>
    </row>
    <row r="9" spans="1:8">
      <c r="A9" s="144" t="s">
        <v>129</v>
      </c>
      <c r="B9" s="144"/>
      <c r="C9" s="62">
        <f>SUM(C10,C36,C39)</f>
        <v>1134062.46</v>
      </c>
      <c r="D9" s="62">
        <f>SUM(D10,D36,D39)</f>
        <v>588787.99</v>
      </c>
      <c r="E9" s="154">
        <f>(D9/C9)*100</f>
        <v>51.918479869265752</v>
      </c>
    </row>
    <row r="10" spans="1:8">
      <c r="A10" s="145" t="s">
        <v>130</v>
      </c>
      <c r="B10" s="145"/>
      <c r="C10" s="64">
        <f>SUM(C11)</f>
        <v>85950.01999999999</v>
      </c>
      <c r="D10" s="64">
        <f>SUM(D11)</f>
        <v>39037.519999999997</v>
      </c>
      <c r="E10" s="154">
        <f t="shared" ref="E10:E73" si="0">(D10/C10)*100</f>
        <v>45.418860868211553</v>
      </c>
    </row>
    <row r="11" spans="1:8">
      <c r="A11" s="146" t="s">
        <v>131</v>
      </c>
      <c r="B11" s="146"/>
      <c r="C11" s="65">
        <f>SUM(C12:C35)</f>
        <v>85950.01999999999</v>
      </c>
      <c r="D11" s="65">
        <f>SUM(D12:D35)</f>
        <v>39037.519999999997</v>
      </c>
      <c r="E11" s="155">
        <f t="shared" si="0"/>
        <v>45.418860868211553</v>
      </c>
    </row>
    <row r="12" spans="1:8">
      <c r="A12" s="66">
        <v>32111</v>
      </c>
      <c r="B12" s="66" t="s">
        <v>26</v>
      </c>
      <c r="C12" s="67">
        <v>4250</v>
      </c>
      <c r="D12" s="67">
        <v>2052.8000000000002</v>
      </c>
      <c r="E12" s="155">
        <f t="shared" si="0"/>
        <v>48.301176470588238</v>
      </c>
    </row>
    <row r="13" spans="1:8">
      <c r="A13" s="66">
        <v>32121</v>
      </c>
      <c r="B13" s="66" t="s">
        <v>85</v>
      </c>
      <c r="C13" s="67">
        <v>20000</v>
      </c>
      <c r="D13" s="67">
        <v>11328.58</v>
      </c>
      <c r="E13" s="155">
        <f t="shared" si="0"/>
        <v>56.642899999999997</v>
      </c>
    </row>
    <row r="14" spans="1:8">
      <c r="A14" s="66">
        <v>32131</v>
      </c>
      <c r="B14" s="66" t="s">
        <v>86</v>
      </c>
      <c r="C14" s="67">
        <v>200</v>
      </c>
      <c r="D14" s="67">
        <v>105</v>
      </c>
      <c r="E14" s="155">
        <f t="shared" si="0"/>
        <v>52.5</v>
      </c>
    </row>
    <row r="15" spans="1:8">
      <c r="A15" s="66">
        <v>32141</v>
      </c>
      <c r="B15" s="66" t="s">
        <v>132</v>
      </c>
      <c r="C15" s="67">
        <v>60</v>
      </c>
      <c r="D15" s="67">
        <v>0</v>
      </c>
      <c r="E15" s="155">
        <f t="shared" si="0"/>
        <v>0</v>
      </c>
    </row>
    <row r="16" spans="1:8">
      <c r="A16" s="66">
        <v>32211</v>
      </c>
      <c r="B16" s="66" t="s">
        <v>88</v>
      </c>
      <c r="C16" s="67">
        <v>8300</v>
      </c>
      <c r="D16" s="67">
        <v>3966.09</v>
      </c>
      <c r="E16" s="155">
        <f t="shared" si="0"/>
        <v>47.78421686746988</v>
      </c>
    </row>
    <row r="17" spans="1:5">
      <c r="A17" s="66">
        <v>32221</v>
      </c>
      <c r="B17" s="66" t="s">
        <v>89</v>
      </c>
      <c r="C17" s="67">
        <v>3318.07</v>
      </c>
      <c r="D17" s="67">
        <v>1757.22</v>
      </c>
      <c r="E17" s="155">
        <f t="shared" si="0"/>
        <v>52.959099717606918</v>
      </c>
    </row>
    <row r="18" spans="1:5">
      <c r="A18" s="66">
        <v>32231</v>
      </c>
      <c r="B18" s="66" t="s">
        <v>133</v>
      </c>
      <c r="C18" s="67">
        <v>6670</v>
      </c>
      <c r="D18" s="67">
        <v>2509.85</v>
      </c>
      <c r="E18" s="155">
        <f t="shared" si="0"/>
        <v>37.628935532233882</v>
      </c>
    </row>
    <row r="19" spans="1:5">
      <c r="A19" s="66">
        <v>32233</v>
      </c>
      <c r="B19" s="66" t="s">
        <v>134</v>
      </c>
      <c r="C19" s="67">
        <v>172.54</v>
      </c>
      <c r="D19" s="67">
        <v>0</v>
      </c>
      <c r="E19" s="155">
        <f t="shared" si="0"/>
        <v>0</v>
      </c>
    </row>
    <row r="20" spans="1:5">
      <c r="A20" s="66">
        <v>32234</v>
      </c>
      <c r="B20" s="66" t="s">
        <v>135</v>
      </c>
      <c r="C20" s="67">
        <v>13335.53</v>
      </c>
      <c r="D20" s="67">
        <v>3950</v>
      </c>
      <c r="E20" s="155">
        <f t="shared" si="0"/>
        <v>29.620120085215962</v>
      </c>
    </row>
    <row r="21" spans="1:5">
      <c r="A21" s="66">
        <v>32241</v>
      </c>
      <c r="B21" s="66" t="s">
        <v>136</v>
      </c>
      <c r="C21" s="67">
        <v>2655</v>
      </c>
      <c r="D21" s="67">
        <v>1381.69</v>
      </c>
      <c r="E21" s="155">
        <f t="shared" si="0"/>
        <v>52.04105461393597</v>
      </c>
    </row>
    <row r="22" spans="1:5">
      <c r="A22" s="66">
        <v>32251</v>
      </c>
      <c r="B22" s="66" t="s">
        <v>92</v>
      </c>
      <c r="C22" s="67">
        <v>663</v>
      </c>
      <c r="D22" s="67">
        <v>87.26</v>
      </c>
      <c r="E22" s="155">
        <f t="shared" si="0"/>
        <v>13.161387631975868</v>
      </c>
    </row>
    <row r="23" spans="1:5">
      <c r="A23" s="66">
        <v>32271</v>
      </c>
      <c r="B23" s="66" t="s">
        <v>93</v>
      </c>
      <c r="C23" s="67">
        <v>600</v>
      </c>
      <c r="D23" s="67">
        <v>29.55</v>
      </c>
      <c r="E23" s="155">
        <f t="shared" si="0"/>
        <v>4.9249999999999998</v>
      </c>
    </row>
    <row r="24" spans="1:5">
      <c r="A24" s="66">
        <v>32311</v>
      </c>
      <c r="B24" s="66" t="s">
        <v>95</v>
      </c>
      <c r="C24" s="67">
        <v>1400</v>
      </c>
      <c r="D24" s="67">
        <v>647.26</v>
      </c>
      <c r="E24" s="155">
        <f t="shared" si="0"/>
        <v>46.232857142857142</v>
      </c>
    </row>
    <row r="25" spans="1:5">
      <c r="A25" s="66">
        <v>32321</v>
      </c>
      <c r="B25" s="66" t="s">
        <v>137</v>
      </c>
      <c r="C25" s="67">
        <v>4050</v>
      </c>
      <c r="D25" s="67">
        <v>1950.32</v>
      </c>
      <c r="E25" s="155">
        <f t="shared" si="0"/>
        <v>48.156049382716049</v>
      </c>
    </row>
    <row r="26" spans="1:5">
      <c r="A26" s="66">
        <v>32341</v>
      </c>
      <c r="B26" s="66" t="s">
        <v>97</v>
      </c>
      <c r="C26" s="67">
        <v>4400</v>
      </c>
      <c r="D26" s="67">
        <v>1949.53</v>
      </c>
      <c r="E26" s="155">
        <f t="shared" si="0"/>
        <v>44.307499999999997</v>
      </c>
    </row>
    <row r="27" spans="1:5">
      <c r="A27" s="66">
        <v>32359</v>
      </c>
      <c r="B27" s="66" t="s">
        <v>138</v>
      </c>
      <c r="C27" s="67">
        <v>6835</v>
      </c>
      <c r="D27" s="67">
        <v>4514.43</v>
      </c>
      <c r="E27" s="155">
        <f t="shared" si="0"/>
        <v>66.048719824433064</v>
      </c>
    </row>
    <row r="28" spans="1:5">
      <c r="A28" s="66">
        <v>32361</v>
      </c>
      <c r="B28" s="66" t="s">
        <v>99</v>
      </c>
      <c r="C28" s="67">
        <v>2070.5100000000002</v>
      </c>
      <c r="D28" s="67">
        <v>0</v>
      </c>
      <c r="E28" s="155">
        <f t="shared" si="0"/>
        <v>0</v>
      </c>
    </row>
    <row r="29" spans="1:5">
      <c r="A29" s="66">
        <v>32379</v>
      </c>
      <c r="B29" s="66" t="s">
        <v>100</v>
      </c>
      <c r="C29" s="67">
        <v>800</v>
      </c>
      <c r="D29" s="67">
        <v>174.2</v>
      </c>
      <c r="E29" s="155">
        <f t="shared" si="0"/>
        <v>21.774999999999999</v>
      </c>
    </row>
    <row r="30" spans="1:5">
      <c r="A30" s="66">
        <v>32381</v>
      </c>
      <c r="B30" s="66" t="s">
        <v>101</v>
      </c>
      <c r="C30" s="67">
        <v>3625</v>
      </c>
      <c r="D30" s="67">
        <v>1633.47</v>
      </c>
      <c r="E30" s="155">
        <f t="shared" si="0"/>
        <v>45.061241379310346</v>
      </c>
    </row>
    <row r="31" spans="1:5">
      <c r="A31" s="66">
        <v>32399</v>
      </c>
      <c r="B31" s="66" t="s">
        <v>102</v>
      </c>
      <c r="C31" s="67">
        <v>1592</v>
      </c>
      <c r="D31" s="67">
        <v>702.15</v>
      </c>
      <c r="E31" s="155">
        <f t="shared" si="0"/>
        <v>44.104899497487438</v>
      </c>
    </row>
    <row r="32" spans="1:5">
      <c r="A32" s="66">
        <v>32921</v>
      </c>
      <c r="B32" s="66" t="s">
        <v>105</v>
      </c>
      <c r="C32" s="67">
        <v>523.19000000000005</v>
      </c>
      <c r="D32" s="67">
        <v>0</v>
      </c>
      <c r="E32" s="155">
        <f t="shared" si="0"/>
        <v>0</v>
      </c>
    </row>
    <row r="33" spans="1:5">
      <c r="A33" s="66">
        <v>32931</v>
      </c>
      <c r="B33" s="66" t="s">
        <v>107</v>
      </c>
      <c r="C33" s="67">
        <v>265</v>
      </c>
      <c r="D33" s="67">
        <v>202.07</v>
      </c>
      <c r="E33" s="155">
        <f t="shared" si="0"/>
        <v>76.252830188679241</v>
      </c>
    </row>
    <row r="34" spans="1:5">
      <c r="A34" s="66">
        <v>32941</v>
      </c>
      <c r="B34" s="66" t="s">
        <v>139</v>
      </c>
      <c r="C34" s="67">
        <v>33.18</v>
      </c>
      <c r="D34" s="67">
        <v>35</v>
      </c>
      <c r="E34" s="155">
        <f t="shared" si="0"/>
        <v>105.48523206751055</v>
      </c>
    </row>
    <row r="35" spans="1:5">
      <c r="A35" s="66">
        <v>32999</v>
      </c>
      <c r="B35" s="66" t="s">
        <v>104</v>
      </c>
      <c r="C35" s="67">
        <v>132</v>
      </c>
      <c r="D35" s="67">
        <v>61.05</v>
      </c>
      <c r="E35" s="155">
        <f t="shared" si="0"/>
        <v>46.25</v>
      </c>
    </row>
    <row r="36" spans="1:5">
      <c r="A36" s="145" t="s">
        <v>176</v>
      </c>
      <c r="B36" s="145"/>
      <c r="C36" s="64">
        <f>SUM(C37)</f>
        <v>5793.44</v>
      </c>
      <c r="D36" s="64">
        <f>SUM(D37)</f>
        <v>0</v>
      </c>
      <c r="E36" s="154">
        <f t="shared" si="0"/>
        <v>0</v>
      </c>
    </row>
    <row r="37" spans="1:5">
      <c r="A37" s="146" t="s">
        <v>131</v>
      </c>
      <c r="B37" s="146"/>
      <c r="C37" s="65">
        <f>SUM(C38)</f>
        <v>5793.44</v>
      </c>
      <c r="D37" s="65">
        <f>SUM(D38)</f>
        <v>0</v>
      </c>
      <c r="E37" s="155">
        <f t="shared" si="0"/>
        <v>0</v>
      </c>
    </row>
    <row r="38" spans="1:5">
      <c r="A38" s="66">
        <v>32321</v>
      </c>
      <c r="B38" s="66" t="s">
        <v>150</v>
      </c>
      <c r="C38" s="67">
        <v>5793.44</v>
      </c>
      <c r="D38" s="67">
        <v>0</v>
      </c>
      <c r="E38" s="155">
        <f t="shared" si="0"/>
        <v>0</v>
      </c>
    </row>
    <row r="39" spans="1:5">
      <c r="A39" s="145" t="s">
        <v>140</v>
      </c>
      <c r="B39" s="145"/>
      <c r="C39" s="64">
        <f>SUM(C40)</f>
        <v>1042319</v>
      </c>
      <c r="D39" s="64">
        <f>SUM(D40)</f>
        <v>549750.47</v>
      </c>
      <c r="E39" s="154">
        <f t="shared" si="0"/>
        <v>52.743015334077178</v>
      </c>
    </row>
    <row r="40" spans="1:5">
      <c r="A40" s="146" t="s">
        <v>141</v>
      </c>
      <c r="B40" s="146"/>
      <c r="C40" s="65">
        <f>SUM(C41:C44)</f>
        <v>1042319</v>
      </c>
      <c r="D40" s="65">
        <f>SUM(D41:D44)</f>
        <v>549750.47</v>
      </c>
      <c r="E40" s="155">
        <f t="shared" si="0"/>
        <v>52.743015334077178</v>
      </c>
    </row>
    <row r="41" spans="1:5">
      <c r="A41" s="66">
        <v>31111</v>
      </c>
      <c r="B41" s="66" t="s">
        <v>24</v>
      </c>
      <c r="C41" s="67">
        <v>862000</v>
      </c>
      <c r="D41" s="67">
        <v>454580.66</v>
      </c>
      <c r="E41" s="155">
        <f t="shared" si="0"/>
        <v>52.735575406032474</v>
      </c>
    </row>
    <row r="42" spans="1:5">
      <c r="A42" s="66">
        <v>3121</v>
      </c>
      <c r="B42" s="66" t="s">
        <v>81</v>
      </c>
      <c r="C42" s="67">
        <v>35000</v>
      </c>
      <c r="D42" s="67">
        <v>19294.61</v>
      </c>
      <c r="E42" s="155">
        <f t="shared" si="0"/>
        <v>55.127457142857139</v>
      </c>
    </row>
    <row r="43" spans="1:5">
      <c r="A43" s="66">
        <v>31321</v>
      </c>
      <c r="B43" s="66" t="s">
        <v>142</v>
      </c>
      <c r="C43" s="67">
        <v>143135</v>
      </c>
      <c r="D43" s="67">
        <v>74895.199999999997</v>
      </c>
      <c r="E43" s="155">
        <f t="shared" si="0"/>
        <v>52.324868131484259</v>
      </c>
    </row>
    <row r="44" spans="1:5">
      <c r="A44" s="66">
        <v>32955</v>
      </c>
      <c r="B44" s="66" t="s">
        <v>143</v>
      </c>
      <c r="C44" s="67">
        <v>2184</v>
      </c>
      <c r="D44" s="67">
        <v>980</v>
      </c>
      <c r="E44" s="155">
        <f t="shared" si="0"/>
        <v>44.871794871794876</v>
      </c>
    </row>
    <row r="45" spans="1:5">
      <c r="A45" s="63" t="s">
        <v>144</v>
      </c>
      <c r="B45" s="63"/>
      <c r="C45" s="62">
        <f>SUM(C46,C51,C87,C91,C100,C103)</f>
        <v>48016.689999999995</v>
      </c>
      <c r="D45" s="62">
        <f>SUM(D46,D51,D87,D91,D100,D103)</f>
        <v>19152.719999999998</v>
      </c>
      <c r="E45" s="154">
        <f t="shared" si="0"/>
        <v>39.887630738395337</v>
      </c>
    </row>
    <row r="46" spans="1:5">
      <c r="A46" s="145" t="s">
        <v>145</v>
      </c>
      <c r="B46" s="145"/>
      <c r="C46" s="64">
        <f>SUM(C47)</f>
        <v>1500</v>
      </c>
      <c r="D46" s="64">
        <f>SUM(D47)</f>
        <v>375</v>
      </c>
      <c r="E46" s="154">
        <f t="shared" si="0"/>
        <v>25</v>
      </c>
    </row>
    <row r="47" spans="1:5">
      <c r="A47" s="146" t="s">
        <v>146</v>
      </c>
      <c r="B47" s="146"/>
      <c r="C47" s="65">
        <f>SUM(C48:C50)</f>
        <v>1500</v>
      </c>
      <c r="D47" s="65">
        <f>SUM(D48:D50)</f>
        <v>375</v>
      </c>
      <c r="E47" s="155">
        <f t="shared" si="0"/>
        <v>25</v>
      </c>
    </row>
    <row r="48" spans="1:5">
      <c r="A48" s="66">
        <v>32211</v>
      </c>
      <c r="B48" s="66" t="s">
        <v>205</v>
      </c>
      <c r="C48" s="67">
        <v>200</v>
      </c>
      <c r="D48" s="67">
        <v>0</v>
      </c>
      <c r="E48" s="155">
        <f t="shared" si="0"/>
        <v>0</v>
      </c>
    </row>
    <row r="49" spans="1:5">
      <c r="A49" s="66">
        <v>32399</v>
      </c>
      <c r="B49" s="66" t="s">
        <v>102</v>
      </c>
      <c r="C49" s="67">
        <v>900</v>
      </c>
      <c r="D49" s="67">
        <v>0</v>
      </c>
      <c r="E49" s="155">
        <f t="shared" si="0"/>
        <v>0</v>
      </c>
    </row>
    <row r="50" spans="1:5">
      <c r="A50" s="66">
        <v>32999</v>
      </c>
      <c r="B50" s="66" t="s">
        <v>147</v>
      </c>
      <c r="C50" s="67">
        <v>400</v>
      </c>
      <c r="D50" s="67">
        <v>375</v>
      </c>
      <c r="E50" s="155">
        <f t="shared" si="0"/>
        <v>93.75</v>
      </c>
    </row>
    <row r="51" spans="1:5">
      <c r="A51" s="147" t="s">
        <v>148</v>
      </c>
      <c r="B51" s="147"/>
      <c r="C51" s="64">
        <f>SUM(C52,C60,C70,C72,C75)</f>
        <v>42545.78</v>
      </c>
      <c r="D51" s="64">
        <f>SUM(D52,D60,D70,D72,D75)</f>
        <v>16358</v>
      </c>
      <c r="E51" s="154">
        <f t="shared" si="0"/>
        <v>38.447996487548238</v>
      </c>
    </row>
    <row r="52" spans="1:5">
      <c r="A52" s="146" t="s">
        <v>141</v>
      </c>
      <c r="B52" s="146"/>
      <c r="C52" s="65">
        <f>SUM(C53:C59)</f>
        <v>14204</v>
      </c>
      <c r="D52" s="65">
        <f>SUM(D53:D59)</f>
        <v>4597.12</v>
      </c>
      <c r="E52" s="155">
        <f t="shared" si="0"/>
        <v>32.364967614756409</v>
      </c>
    </row>
    <row r="53" spans="1:5">
      <c r="A53" s="66">
        <v>31219</v>
      </c>
      <c r="B53" s="66" t="s">
        <v>81</v>
      </c>
      <c r="C53" s="67">
        <v>172</v>
      </c>
      <c r="D53" s="67">
        <v>0</v>
      </c>
      <c r="E53" s="155">
        <f t="shared" si="0"/>
        <v>0</v>
      </c>
    </row>
    <row r="54" spans="1:5">
      <c r="A54" s="66">
        <v>32111</v>
      </c>
      <c r="B54" s="66" t="s">
        <v>26</v>
      </c>
      <c r="C54" s="67">
        <v>100</v>
      </c>
      <c r="D54" s="67">
        <v>0</v>
      </c>
      <c r="E54" s="155">
        <f t="shared" si="0"/>
        <v>0</v>
      </c>
    </row>
    <row r="55" spans="1:5">
      <c r="A55" s="66">
        <v>32251</v>
      </c>
      <c r="B55" s="66" t="s">
        <v>92</v>
      </c>
      <c r="C55" s="67">
        <v>50</v>
      </c>
      <c r="D55" s="67">
        <v>0</v>
      </c>
      <c r="E55" s="155">
        <f t="shared" si="0"/>
        <v>0</v>
      </c>
    </row>
    <row r="56" spans="1:5">
      <c r="A56" s="66">
        <v>32379</v>
      </c>
      <c r="B56" s="66" t="s">
        <v>100</v>
      </c>
      <c r="C56" s="67">
        <v>150</v>
      </c>
      <c r="D56" s="67">
        <v>0</v>
      </c>
      <c r="E56" s="155">
        <f t="shared" si="0"/>
        <v>0</v>
      </c>
    </row>
    <row r="57" spans="1:5">
      <c r="A57" s="66">
        <v>32412</v>
      </c>
      <c r="B57" s="66" t="s">
        <v>155</v>
      </c>
      <c r="C57" s="67">
        <v>13500</v>
      </c>
      <c r="D57" s="67">
        <v>4597.12</v>
      </c>
      <c r="E57" s="155">
        <f t="shared" si="0"/>
        <v>34.052740740740738</v>
      </c>
    </row>
    <row r="58" spans="1:5">
      <c r="A58" s="66">
        <v>32999</v>
      </c>
      <c r="B58" s="66" t="s">
        <v>104</v>
      </c>
      <c r="C58" s="67">
        <v>100</v>
      </c>
      <c r="D58" s="67">
        <v>0</v>
      </c>
      <c r="E58" s="155">
        <f t="shared" si="0"/>
        <v>0</v>
      </c>
    </row>
    <row r="59" spans="1:5">
      <c r="A59" s="66">
        <v>42411</v>
      </c>
      <c r="B59" s="66" t="s">
        <v>116</v>
      </c>
      <c r="C59" s="67">
        <v>132</v>
      </c>
      <c r="D59" s="67">
        <v>0</v>
      </c>
      <c r="E59" s="155">
        <f t="shared" si="0"/>
        <v>0</v>
      </c>
    </row>
    <row r="60" spans="1:5">
      <c r="A60" s="146" t="s">
        <v>149</v>
      </c>
      <c r="B60" s="146"/>
      <c r="C60" s="65">
        <f>SUM(C61:C69)</f>
        <v>5100</v>
      </c>
      <c r="D60" s="65">
        <f>SUM(D61:D69)</f>
        <v>1557.53</v>
      </c>
      <c r="E60" s="155">
        <f t="shared" si="0"/>
        <v>30.539803921568627</v>
      </c>
    </row>
    <row r="61" spans="1:5">
      <c r="A61" s="66">
        <v>32111</v>
      </c>
      <c r="B61" s="66" t="s">
        <v>26</v>
      </c>
      <c r="C61" s="67">
        <v>1800</v>
      </c>
      <c r="D61" s="67">
        <v>0</v>
      </c>
      <c r="E61" s="155">
        <f t="shared" si="0"/>
        <v>0</v>
      </c>
    </row>
    <row r="62" spans="1:5">
      <c r="A62" s="66">
        <v>32131</v>
      </c>
      <c r="B62" s="66" t="s">
        <v>86</v>
      </c>
      <c r="C62" s="67">
        <v>400</v>
      </c>
      <c r="D62" s="67">
        <v>0</v>
      </c>
      <c r="E62" s="155">
        <f t="shared" si="0"/>
        <v>0</v>
      </c>
    </row>
    <row r="63" spans="1:5">
      <c r="A63" s="66">
        <v>32221</v>
      </c>
      <c r="B63" s="66" t="s">
        <v>89</v>
      </c>
      <c r="C63" s="67">
        <v>1000</v>
      </c>
      <c r="D63" s="67">
        <v>144.38</v>
      </c>
      <c r="E63" s="155">
        <f t="shared" si="0"/>
        <v>14.438000000000001</v>
      </c>
    </row>
    <row r="64" spans="1:5">
      <c r="A64" s="66">
        <v>32322</v>
      </c>
      <c r="B64" s="66" t="s">
        <v>150</v>
      </c>
      <c r="C64" s="67">
        <v>300</v>
      </c>
      <c r="D64" s="67">
        <v>182.9</v>
      </c>
      <c r="E64" s="155">
        <f t="shared" si="0"/>
        <v>60.966666666666669</v>
      </c>
    </row>
    <row r="65" spans="1:5">
      <c r="A65" s="66">
        <v>32999</v>
      </c>
      <c r="B65" s="66" t="s">
        <v>104</v>
      </c>
      <c r="C65" s="67">
        <v>650</v>
      </c>
      <c r="D65" s="67">
        <v>930.25</v>
      </c>
      <c r="E65" s="155">
        <f t="shared" si="0"/>
        <v>143.11538461538461</v>
      </c>
    </row>
    <row r="66" spans="1:5">
      <c r="A66" s="66">
        <v>32931</v>
      </c>
      <c r="B66" s="66" t="s">
        <v>107</v>
      </c>
      <c r="C66" s="67">
        <v>100</v>
      </c>
      <c r="D66" s="67">
        <v>300</v>
      </c>
      <c r="E66" s="155">
        <f t="shared" si="0"/>
        <v>300</v>
      </c>
    </row>
    <row r="67" spans="1:5">
      <c r="A67" s="66">
        <v>42211</v>
      </c>
      <c r="B67" s="66" t="s">
        <v>151</v>
      </c>
      <c r="C67" s="67">
        <v>400</v>
      </c>
      <c r="D67" s="67">
        <v>0</v>
      </c>
      <c r="E67" s="155">
        <f t="shared" si="0"/>
        <v>0</v>
      </c>
    </row>
    <row r="68" spans="1:5">
      <c r="A68" s="66">
        <v>42219</v>
      </c>
      <c r="B68" s="66" t="s">
        <v>114</v>
      </c>
      <c r="C68" s="67">
        <v>400</v>
      </c>
      <c r="D68" s="67">
        <v>0</v>
      </c>
      <c r="E68" s="155">
        <f t="shared" si="0"/>
        <v>0</v>
      </c>
    </row>
    <row r="69" spans="1:5">
      <c r="A69" s="66">
        <v>42411</v>
      </c>
      <c r="B69" s="66" t="s">
        <v>116</v>
      </c>
      <c r="C69" s="67">
        <v>50</v>
      </c>
      <c r="D69" s="67">
        <v>0</v>
      </c>
      <c r="E69" s="155">
        <f t="shared" si="0"/>
        <v>0</v>
      </c>
    </row>
    <row r="70" spans="1:5">
      <c r="A70" s="146" t="s">
        <v>152</v>
      </c>
      <c r="B70" s="146"/>
      <c r="C70" s="65">
        <f>SUM(C71)</f>
        <v>66</v>
      </c>
      <c r="D70" s="65">
        <f>SUM(D71)</f>
        <v>0</v>
      </c>
      <c r="E70" s="155">
        <f t="shared" si="0"/>
        <v>0</v>
      </c>
    </row>
    <row r="71" spans="1:5">
      <c r="A71" s="66">
        <v>32999</v>
      </c>
      <c r="B71" s="66" t="s">
        <v>104</v>
      </c>
      <c r="C71" s="67">
        <v>66</v>
      </c>
      <c r="D71" s="67">
        <v>0</v>
      </c>
      <c r="E71" s="155">
        <f t="shared" si="0"/>
        <v>0</v>
      </c>
    </row>
    <row r="72" spans="1:5">
      <c r="A72" s="146" t="s">
        <v>153</v>
      </c>
      <c r="B72" s="146"/>
      <c r="C72" s="65">
        <f>SUM(C73:C74)</f>
        <v>1140</v>
      </c>
      <c r="D72" s="65">
        <f>SUM(D73:D74)</f>
        <v>0</v>
      </c>
      <c r="E72" s="155">
        <f t="shared" si="0"/>
        <v>0</v>
      </c>
    </row>
    <row r="73" spans="1:5">
      <c r="A73" s="66">
        <v>32999</v>
      </c>
      <c r="B73" s="66" t="s">
        <v>104</v>
      </c>
      <c r="C73" s="67">
        <v>100</v>
      </c>
      <c r="D73" s="67">
        <v>0</v>
      </c>
      <c r="E73" s="155">
        <f t="shared" si="0"/>
        <v>0</v>
      </c>
    </row>
    <row r="74" spans="1:5">
      <c r="A74" s="66">
        <v>42271</v>
      </c>
      <c r="B74" s="66" t="s">
        <v>177</v>
      </c>
      <c r="C74" s="67">
        <v>1040</v>
      </c>
      <c r="D74" s="67">
        <v>0</v>
      </c>
      <c r="E74" s="155">
        <f t="shared" ref="E74:E130" si="1">(D74/C74)*100</f>
        <v>0</v>
      </c>
    </row>
    <row r="75" spans="1:5">
      <c r="A75" s="146" t="s">
        <v>154</v>
      </c>
      <c r="B75" s="146"/>
      <c r="C75" s="65">
        <f>SUM(C76:C86)</f>
        <v>22035.78</v>
      </c>
      <c r="D75" s="65">
        <f>SUM(D76:D86)</f>
        <v>10203.35</v>
      </c>
      <c r="E75" s="155">
        <f t="shared" si="1"/>
        <v>46.303557214675415</v>
      </c>
    </row>
    <row r="76" spans="1:5">
      <c r="A76" s="66">
        <v>32111</v>
      </c>
      <c r="B76" s="66" t="s">
        <v>26</v>
      </c>
      <c r="C76" s="67">
        <v>3000</v>
      </c>
      <c r="D76" s="67">
        <v>720</v>
      </c>
      <c r="E76" s="155">
        <f t="shared" si="1"/>
        <v>24</v>
      </c>
    </row>
    <row r="77" spans="1:5">
      <c r="A77" s="66">
        <v>32251</v>
      </c>
      <c r="B77" s="66" t="s">
        <v>92</v>
      </c>
      <c r="C77" s="67">
        <v>399</v>
      </c>
      <c r="D77" s="67">
        <v>0</v>
      </c>
      <c r="E77" s="155">
        <f t="shared" si="1"/>
        <v>0</v>
      </c>
    </row>
    <row r="78" spans="1:5">
      <c r="A78" s="66">
        <v>32322</v>
      </c>
      <c r="B78" s="66" t="s">
        <v>150</v>
      </c>
      <c r="C78" s="67">
        <v>1000</v>
      </c>
      <c r="D78" s="67">
        <v>0</v>
      </c>
      <c r="E78" s="155">
        <f t="shared" si="1"/>
        <v>0</v>
      </c>
    </row>
    <row r="79" spans="1:5">
      <c r="A79" s="66">
        <v>32379</v>
      </c>
      <c r="B79" s="66" t="s">
        <v>100</v>
      </c>
      <c r="C79" s="67">
        <v>211.46</v>
      </c>
      <c r="D79" s="67">
        <v>0</v>
      </c>
      <c r="E79" s="155">
        <f t="shared" si="1"/>
        <v>0</v>
      </c>
    </row>
    <row r="80" spans="1:5">
      <c r="A80" s="66">
        <v>32399</v>
      </c>
      <c r="B80" s="66" t="s">
        <v>102</v>
      </c>
      <c r="C80" s="67">
        <v>1400</v>
      </c>
      <c r="D80" s="67">
        <v>588</v>
      </c>
      <c r="E80" s="155">
        <f t="shared" si="1"/>
        <v>42</v>
      </c>
    </row>
    <row r="81" spans="1:5">
      <c r="A81" s="66">
        <v>32412</v>
      </c>
      <c r="B81" s="66" t="s">
        <v>155</v>
      </c>
      <c r="C81" s="67">
        <v>100</v>
      </c>
      <c r="D81" s="67">
        <v>0</v>
      </c>
      <c r="E81" s="155">
        <f t="shared" si="1"/>
        <v>0</v>
      </c>
    </row>
    <row r="82" spans="1:5">
      <c r="A82" s="66">
        <v>32931</v>
      </c>
      <c r="B82" s="66" t="s">
        <v>107</v>
      </c>
      <c r="C82" s="67">
        <v>1000</v>
      </c>
      <c r="D82" s="67">
        <v>110.92</v>
      </c>
      <c r="E82" s="155">
        <f t="shared" si="1"/>
        <v>11.092000000000001</v>
      </c>
    </row>
    <row r="83" spans="1:5">
      <c r="A83" s="66">
        <v>32999</v>
      </c>
      <c r="B83" s="66" t="s">
        <v>104</v>
      </c>
      <c r="C83" s="67">
        <v>1131.57</v>
      </c>
      <c r="D83" s="67">
        <v>928.93</v>
      </c>
      <c r="E83" s="155">
        <f t="shared" si="1"/>
        <v>82.092137472714896</v>
      </c>
    </row>
    <row r="84" spans="1:5">
      <c r="A84" s="66">
        <v>42211</v>
      </c>
      <c r="B84" s="66" t="s">
        <v>151</v>
      </c>
      <c r="C84" s="67">
        <v>3600</v>
      </c>
      <c r="D84" s="67">
        <v>2280.5</v>
      </c>
      <c r="E84" s="155">
        <f t="shared" si="1"/>
        <v>63.347222222222221</v>
      </c>
    </row>
    <row r="85" spans="1:5">
      <c r="A85" s="66">
        <v>42219</v>
      </c>
      <c r="B85" s="66" t="s">
        <v>114</v>
      </c>
      <c r="C85" s="67">
        <v>4500</v>
      </c>
      <c r="D85" s="67">
        <v>0</v>
      </c>
      <c r="E85" s="155">
        <f t="shared" si="1"/>
        <v>0</v>
      </c>
    </row>
    <row r="86" spans="1:5">
      <c r="A86" s="66">
        <v>42271</v>
      </c>
      <c r="B86" s="66" t="s">
        <v>177</v>
      </c>
      <c r="C86" s="67">
        <v>5693.75</v>
      </c>
      <c r="D86" s="67">
        <v>5575</v>
      </c>
      <c r="E86" s="155">
        <f t="shared" si="1"/>
        <v>97.914379802414928</v>
      </c>
    </row>
    <row r="87" spans="1:5">
      <c r="A87" s="147" t="s">
        <v>156</v>
      </c>
      <c r="B87" s="147"/>
      <c r="C87" s="64">
        <f>SUM(C88)</f>
        <v>768.3</v>
      </c>
      <c r="D87" s="64">
        <f>SUM(D88)</f>
        <v>768.3</v>
      </c>
      <c r="E87" s="154">
        <f t="shared" si="1"/>
        <v>100</v>
      </c>
    </row>
    <row r="88" spans="1:5">
      <c r="A88" s="146" t="s">
        <v>146</v>
      </c>
      <c r="B88" s="146"/>
      <c r="C88" s="65">
        <f>SUM(C89:C90)</f>
        <v>768.3</v>
      </c>
      <c r="D88" s="65">
        <f>SUM(D89:D90)</f>
        <v>768.3</v>
      </c>
      <c r="E88" s="155">
        <f t="shared" si="1"/>
        <v>100</v>
      </c>
    </row>
    <row r="89" spans="1:5">
      <c r="A89" s="66">
        <v>32912</v>
      </c>
      <c r="B89" s="66" t="s">
        <v>157</v>
      </c>
      <c r="C89" s="67">
        <v>531.4</v>
      </c>
      <c r="D89" s="67">
        <v>531.4</v>
      </c>
      <c r="E89" s="155">
        <f t="shared" si="1"/>
        <v>100</v>
      </c>
    </row>
    <row r="90" spans="1:5">
      <c r="A90" s="66">
        <v>32931</v>
      </c>
      <c r="B90" s="66" t="s">
        <v>107</v>
      </c>
      <c r="C90" s="67">
        <v>236.9</v>
      </c>
      <c r="D90" s="67">
        <v>236.9</v>
      </c>
      <c r="E90" s="155">
        <f t="shared" si="1"/>
        <v>100</v>
      </c>
    </row>
    <row r="91" spans="1:5">
      <c r="A91" s="147" t="s">
        <v>158</v>
      </c>
      <c r="B91" s="147"/>
      <c r="C91" s="64">
        <f>SUM(C92,C94,C96,C98)</f>
        <v>1779.59</v>
      </c>
      <c r="D91" s="64">
        <f>SUM(D92,D94,D96,D98)</f>
        <v>973.43999999999994</v>
      </c>
      <c r="E91" s="154">
        <f t="shared" si="1"/>
        <v>54.700239942908205</v>
      </c>
    </row>
    <row r="92" spans="1:5">
      <c r="A92" s="146" t="s">
        <v>159</v>
      </c>
      <c r="B92" s="146"/>
      <c r="C92" s="65">
        <f>SUM(C93)</f>
        <v>313.06</v>
      </c>
      <c r="D92" s="65">
        <f>SUM(D93)</f>
        <v>276.07</v>
      </c>
      <c r="E92" s="155">
        <f t="shared" si="1"/>
        <v>88.184373602504309</v>
      </c>
    </row>
    <row r="93" spans="1:5">
      <c r="A93" s="66">
        <v>32224</v>
      </c>
      <c r="B93" s="66" t="s">
        <v>160</v>
      </c>
      <c r="C93" s="67">
        <v>313.06</v>
      </c>
      <c r="D93" s="67">
        <v>276.07</v>
      </c>
      <c r="E93" s="155">
        <f t="shared" si="1"/>
        <v>88.184373602504309</v>
      </c>
    </row>
    <row r="94" spans="1:5">
      <c r="A94" s="148" t="s">
        <v>141</v>
      </c>
      <c r="B94" s="149"/>
      <c r="C94" s="65">
        <f>SUM(C95)</f>
        <v>203.58</v>
      </c>
      <c r="D94" s="65">
        <f>SUM(D95)</f>
        <v>46.34</v>
      </c>
      <c r="E94" s="155">
        <f t="shared" si="1"/>
        <v>22.762550348757244</v>
      </c>
    </row>
    <row r="95" spans="1:5">
      <c r="A95" s="66">
        <v>32224</v>
      </c>
      <c r="B95" s="66" t="s">
        <v>160</v>
      </c>
      <c r="C95" s="67">
        <v>203.58</v>
      </c>
      <c r="D95" s="67">
        <v>46.34</v>
      </c>
      <c r="E95" s="155">
        <f t="shared" si="1"/>
        <v>22.762550348757244</v>
      </c>
    </row>
    <row r="96" spans="1:5">
      <c r="A96" s="148" t="s">
        <v>161</v>
      </c>
      <c r="B96" s="149"/>
      <c r="C96" s="65">
        <f>SUM(C97)</f>
        <v>860</v>
      </c>
      <c r="D96" s="65">
        <f>SUM(D97)</f>
        <v>570.74</v>
      </c>
      <c r="E96" s="155">
        <f t="shared" si="1"/>
        <v>66.365116279069767</v>
      </c>
    </row>
    <row r="97" spans="1:5">
      <c r="A97" s="66">
        <v>32224</v>
      </c>
      <c r="B97" s="66" t="s">
        <v>160</v>
      </c>
      <c r="C97" s="67">
        <v>860</v>
      </c>
      <c r="D97" s="67">
        <v>570.74</v>
      </c>
      <c r="E97" s="155">
        <f t="shared" si="1"/>
        <v>66.365116279069767</v>
      </c>
    </row>
    <row r="98" spans="1:5">
      <c r="A98" s="148" t="s">
        <v>206</v>
      </c>
      <c r="B98" s="149"/>
      <c r="C98" s="65">
        <f>SUM(C99)</f>
        <v>402.95</v>
      </c>
      <c r="D98" s="65">
        <f>SUM(D99)</f>
        <v>80.290000000000006</v>
      </c>
      <c r="E98" s="155">
        <f t="shared" si="1"/>
        <v>19.925549075567691</v>
      </c>
    </row>
    <row r="99" spans="1:5">
      <c r="A99" s="66">
        <v>32224</v>
      </c>
      <c r="B99" s="66" t="s">
        <v>160</v>
      </c>
      <c r="C99" s="67">
        <v>402.95</v>
      </c>
      <c r="D99" s="67">
        <v>80.290000000000006</v>
      </c>
      <c r="E99" s="155">
        <f t="shared" si="1"/>
        <v>19.925549075567691</v>
      </c>
    </row>
    <row r="100" spans="1:5">
      <c r="A100" s="147" t="s">
        <v>178</v>
      </c>
      <c r="B100" s="147"/>
      <c r="C100" s="64">
        <f>SUM(C101)</f>
        <v>730.02</v>
      </c>
      <c r="D100" s="64">
        <f>SUM(D101)</f>
        <v>0</v>
      </c>
      <c r="E100" s="154">
        <f t="shared" si="1"/>
        <v>0</v>
      </c>
    </row>
    <row r="101" spans="1:5">
      <c r="A101" s="146" t="s">
        <v>146</v>
      </c>
      <c r="B101" s="146"/>
      <c r="C101" s="65">
        <f>SUM(C102)</f>
        <v>730.02</v>
      </c>
      <c r="D101" s="65">
        <f>SUM(D102)</f>
        <v>0</v>
      </c>
      <c r="E101" s="155">
        <f t="shared" si="1"/>
        <v>0</v>
      </c>
    </row>
    <row r="102" spans="1:5">
      <c r="A102" s="66">
        <v>32372</v>
      </c>
      <c r="B102" s="66" t="s">
        <v>179</v>
      </c>
      <c r="C102" s="67">
        <v>730.02</v>
      </c>
      <c r="D102" s="67">
        <v>0</v>
      </c>
      <c r="E102" s="155">
        <f t="shared" si="1"/>
        <v>0</v>
      </c>
    </row>
    <row r="103" spans="1:5">
      <c r="A103" s="147" t="s">
        <v>162</v>
      </c>
      <c r="B103" s="147"/>
      <c r="C103" s="64">
        <f>SUM(C104)</f>
        <v>693</v>
      </c>
      <c r="D103" s="64">
        <f>SUM(D104)</f>
        <v>677.98</v>
      </c>
      <c r="E103" s="154">
        <f t="shared" si="1"/>
        <v>97.832611832611832</v>
      </c>
    </row>
    <row r="104" spans="1:5">
      <c r="A104" s="146" t="s">
        <v>141</v>
      </c>
      <c r="B104" s="146"/>
      <c r="C104" s="65">
        <f>SUM(C105)</f>
        <v>693</v>
      </c>
      <c r="D104" s="65">
        <f>SUM(D105)</f>
        <v>677.98</v>
      </c>
      <c r="E104" s="155">
        <f t="shared" si="1"/>
        <v>97.832611832611832</v>
      </c>
    </row>
    <row r="105" spans="1:5">
      <c r="A105" s="66">
        <v>38129</v>
      </c>
      <c r="B105" s="66" t="s">
        <v>163</v>
      </c>
      <c r="C105" s="67">
        <v>693</v>
      </c>
      <c r="D105" s="67">
        <v>677.98</v>
      </c>
      <c r="E105" s="155">
        <f t="shared" si="1"/>
        <v>97.832611832611832</v>
      </c>
    </row>
    <row r="106" spans="1:5">
      <c r="A106" s="153" t="s">
        <v>165</v>
      </c>
      <c r="B106" s="153"/>
      <c r="C106" s="62">
        <f>SUM(C107)</f>
        <v>34791.64</v>
      </c>
      <c r="D106" s="62">
        <f>SUM(D107)</f>
        <v>19678.8</v>
      </c>
      <c r="E106" s="154">
        <f t="shared" si="1"/>
        <v>56.56186371208716</v>
      </c>
    </row>
    <row r="107" spans="1:5">
      <c r="A107" s="147" t="s">
        <v>166</v>
      </c>
      <c r="B107" s="147"/>
      <c r="C107" s="64">
        <f>SUM(C108,C110,C112,C117,C119)</f>
        <v>34791.64</v>
      </c>
      <c r="D107" s="64">
        <f>SUM(D108,D110,D112,D117,D119)</f>
        <v>19678.8</v>
      </c>
      <c r="E107" s="154">
        <f t="shared" si="1"/>
        <v>56.56186371208716</v>
      </c>
    </row>
    <row r="108" spans="1:5">
      <c r="A108" s="146" t="s">
        <v>159</v>
      </c>
      <c r="B108" s="146"/>
      <c r="C108" s="65">
        <f>SUM(C109)</f>
        <v>10476.129999999999</v>
      </c>
      <c r="D108" s="65">
        <f>SUM(D109)</f>
        <v>0</v>
      </c>
      <c r="E108" s="155">
        <f t="shared" si="1"/>
        <v>0</v>
      </c>
    </row>
    <row r="109" spans="1:5">
      <c r="A109" s="66">
        <v>31111</v>
      </c>
      <c r="B109" s="66" t="s">
        <v>180</v>
      </c>
      <c r="C109" s="67">
        <v>10476.129999999999</v>
      </c>
      <c r="D109" s="67">
        <v>0</v>
      </c>
      <c r="E109" s="155">
        <f t="shared" si="1"/>
        <v>0</v>
      </c>
    </row>
    <row r="110" spans="1:5">
      <c r="A110" s="146" t="s">
        <v>141</v>
      </c>
      <c r="B110" s="146"/>
      <c r="C110" s="65">
        <f>SUM(C111)</f>
        <v>1728.53</v>
      </c>
      <c r="D110" s="65">
        <f>SUM(D111)</f>
        <v>0</v>
      </c>
      <c r="E110" s="155">
        <f t="shared" si="1"/>
        <v>0</v>
      </c>
    </row>
    <row r="111" spans="1:5">
      <c r="A111" s="66">
        <v>31321</v>
      </c>
      <c r="B111" s="66" t="s">
        <v>181</v>
      </c>
      <c r="C111" s="67">
        <v>1728.53</v>
      </c>
      <c r="D111" s="67">
        <v>0</v>
      </c>
      <c r="E111" s="155">
        <f t="shared" si="1"/>
        <v>0</v>
      </c>
    </row>
    <row r="112" spans="1:5">
      <c r="A112" s="146" t="s">
        <v>146</v>
      </c>
      <c r="B112" s="146"/>
      <c r="C112" s="65">
        <f>SUM(C113:C116)</f>
        <v>15351.4</v>
      </c>
      <c r="D112" s="65">
        <f>SUM(D113:D116)</f>
        <v>12443.22</v>
      </c>
      <c r="E112" s="155">
        <f t="shared" si="1"/>
        <v>81.055929752335288</v>
      </c>
    </row>
    <row r="113" spans="1:5">
      <c r="A113" s="66">
        <v>31111</v>
      </c>
      <c r="B113" s="66" t="s">
        <v>180</v>
      </c>
      <c r="C113" s="67">
        <v>12671.81</v>
      </c>
      <c r="D113" s="67">
        <v>11028.38</v>
      </c>
      <c r="E113" s="155">
        <f t="shared" si="1"/>
        <v>87.030818801733929</v>
      </c>
    </row>
    <row r="114" spans="1:5">
      <c r="A114" s="66">
        <v>31219</v>
      </c>
      <c r="B114" s="66" t="s">
        <v>182</v>
      </c>
      <c r="C114" s="67">
        <v>1200</v>
      </c>
      <c r="D114" s="67">
        <v>300</v>
      </c>
      <c r="E114" s="155">
        <f t="shared" si="1"/>
        <v>25</v>
      </c>
    </row>
    <row r="115" spans="1:5">
      <c r="A115" s="66">
        <v>31321</v>
      </c>
      <c r="B115" s="66" t="s">
        <v>181</v>
      </c>
      <c r="C115" s="67">
        <v>717.86</v>
      </c>
      <c r="D115" s="67">
        <v>446.69</v>
      </c>
      <c r="E115" s="155">
        <f t="shared" si="1"/>
        <v>62.225224974228951</v>
      </c>
    </row>
    <row r="116" spans="1:5">
      <c r="A116" s="66">
        <v>32121</v>
      </c>
      <c r="B116" s="66" t="s">
        <v>183</v>
      </c>
      <c r="C116" s="67">
        <v>761.73</v>
      </c>
      <c r="D116" s="67">
        <v>668.15</v>
      </c>
      <c r="E116" s="155">
        <f t="shared" si="1"/>
        <v>87.714807083874859</v>
      </c>
    </row>
    <row r="117" spans="1:5">
      <c r="A117" s="146" t="s">
        <v>161</v>
      </c>
      <c r="B117" s="146"/>
      <c r="C117" s="65">
        <f>SUM(C118)</f>
        <v>474.8</v>
      </c>
      <c r="D117" s="65">
        <f>SUM(D118)</f>
        <v>474.8</v>
      </c>
      <c r="E117" s="155">
        <f t="shared" si="1"/>
        <v>100</v>
      </c>
    </row>
    <row r="118" spans="1:5">
      <c r="A118" s="66">
        <v>31321</v>
      </c>
      <c r="B118" s="66" t="s">
        <v>167</v>
      </c>
      <c r="C118" s="67">
        <v>474.8</v>
      </c>
      <c r="D118" s="67">
        <v>474.8</v>
      </c>
      <c r="E118" s="155">
        <f t="shared" si="1"/>
        <v>100</v>
      </c>
    </row>
    <row r="119" spans="1:5">
      <c r="A119" s="146" t="s">
        <v>206</v>
      </c>
      <c r="B119" s="146"/>
      <c r="C119" s="65">
        <f>SUM(C120:C121)</f>
        <v>6760.78</v>
      </c>
      <c r="D119" s="65">
        <f>SUM(D120:D121)</f>
        <v>6760.78</v>
      </c>
      <c r="E119" s="155">
        <f t="shared" si="1"/>
        <v>100</v>
      </c>
    </row>
    <row r="120" spans="1:5">
      <c r="A120" s="66">
        <v>31111</v>
      </c>
      <c r="B120" s="66" t="s">
        <v>180</v>
      </c>
      <c r="C120" s="67">
        <v>5032.25</v>
      </c>
      <c r="D120" s="67">
        <v>5032.25</v>
      </c>
      <c r="E120" s="155">
        <f t="shared" si="1"/>
        <v>100</v>
      </c>
    </row>
    <row r="121" spans="1:5">
      <c r="A121" s="66">
        <v>31321</v>
      </c>
      <c r="B121" s="66" t="s">
        <v>207</v>
      </c>
      <c r="C121" s="67">
        <v>1728.53</v>
      </c>
      <c r="D121" s="67">
        <v>1728.53</v>
      </c>
      <c r="E121" s="155">
        <f t="shared" si="1"/>
        <v>100</v>
      </c>
    </row>
    <row r="122" spans="1:5">
      <c r="A122" s="153" t="s">
        <v>168</v>
      </c>
      <c r="B122" s="153"/>
      <c r="C122" s="62">
        <f>SUM(C123)</f>
        <v>6180.62</v>
      </c>
      <c r="D122" s="62">
        <f>SUM(D123)</f>
        <v>141.38</v>
      </c>
      <c r="E122" s="154">
        <f t="shared" si="1"/>
        <v>2.2874727778119346</v>
      </c>
    </row>
    <row r="123" spans="1:5">
      <c r="A123" s="147" t="s">
        <v>169</v>
      </c>
      <c r="B123" s="147"/>
      <c r="C123" s="64">
        <f>SUM(C124,C128)</f>
        <v>6180.62</v>
      </c>
      <c r="D123" s="64">
        <f>SUM(D124,D128)</f>
        <v>141.38</v>
      </c>
      <c r="E123" s="154">
        <f t="shared" si="1"/>
        <v>2.2874727778119346</v>
      </c>
    </row>
    <row r="124" spans="1:5">
      <c r="A124" s="146" t="s">
        <v>159</v>
      </c>
      <c r="B124" s="146"/>
      <c r="C124" s="65">
        <f>SUM(C125:C127)</f>
        <v>5400</v>
      </c>
      <c r="D124" s="65">
        <f>SUM(D125:D127)</f>
        <v>141.38</v>
      </c>
      <c r="E124" s="155">
        <f t="shared" si="1"/>
        <v>2.6181481481481481</v>
      </c>
    </row>
    <row r="125" spans="1:5">
      <c r="A125" s="66">
        <v>32379</v>
      </c>
      <c r="B125" s="66" t="s">
        <v>170</v>
      </c>
      <c r="C125" s="67">
        <v>0</v>
      </c>
      <c r="D125" s="67">
        <v>141.38</v>
      </c>
      <c r="E125" s="155">
        <v>0</v>
      </c>
    </row>
    <row r="126" spans="1:5">
      <c r="A126" s="66">
        <v>31219</v>
      </c>
      <c r="B126" s="66" t="s">
        <v>81</v>
      </c>
      <c r="C126" s="67">
        <v>1400</v>
      </c>
      <c r="D126" s="67">
        <v>0</v>
      </c>
      <c r="E126" s="155">
        <f t="shared" si="1"/>
        <v>0</v>
      </c>
    </row>
    <row r="127" spans="1:5">
      <c r="A127" s="66">
        <v>32359</v>
      </c>
      <c r="B127" s="66" t="s">
        <v>164</v>
      </c>
      <c r="C127" s="67">
        <v>4000</v>
      </c>
      <c r="D127" s="67">
        <v>0</v>
      </c>
      <c r="E127" s="155">
        <f t="shared" si="1"/>
        <v>0</v>
      </c>
    </row>
    <row r="128" spans="1:5">
      <c r="A128" s="146" t="s">
        <v>171</v>
      </c>
      <c r="B128" s="146"/>
      <c r="C128" s="65">
        <f>SUM(C129)</f>
        <v>780.62</v>
      </c>
      <c r="D128" s="65">
        <f>SUM(D129)</f>
        <v>0</v>
      </c>
      <c r="E128" s="155">
        <f t="shared" si="1"/>
        <v>0</v>
      </c>
    </row>
    <row r="129" spans="1:5">
      <c r="A129" s="66">
        <v>32221</v>
      </c>
      <c r="B129" s="66" t="s">
        <v>208</v>
      </c>
      <c r="C129" s="67">
        <v>780.62</v>
      </c>
      <c r="D129" s="67">
        <v>0</v>
      </c>
      <c r="E129" s="155">
        <f t="shared" si="1"/>
        <v>0</v>
      </c>
    </row>
    <row r="130" spans="1:5" ht="15.75" thickBot="1">
      <c r="A130" s="150" t="s">
        <v>172</v>
      </c>
      <c r="B130" s="150"/>
      <c r="C130" s="69">
        <f>SUM(C122,C106,C45,C9)</f>
        <v>1223051.4099999999</v>
      </c>
      <c r="D130" s="69">
        <f>SUM(D122,D106,D45,D9)</f>
        <v>627760.89</v>
      </c>
      <c r="E130" s="154">
        <f t="shared" si="1"/>
        <v>51.327432752806367</v>
      </c>
    </row>
    <row r="131" spans="1:5" ht="15.75" thickTop="1"/>
  </sheetData>
  <mergeCells count="42">
    <mergeCell ref="A119:B119"/>
    <mergeCell ref="A124:B124"/>
    <mergeCell ref="A128:B128"/>
    <mergeCell ref="A130:B130"/>
    <mergeCell ref="A7:B7"/>
    <mergeCell ref="A8:B8"/>
    <mergeCell ref="A36:B36"/>
    <mergeCell ref="A37:B37"/>
    <mergeCell ref="A110:B110"/>
    <mergeCell ref="A112:B112"/>
    <mergeCell ref="A117:B117"/>
    <mergeCell ref="A122:B122"/>
    <mergeCell ref="A123:B123"/>
    <mergeCell ref="A106:B106"/>
    <mergeCell ref="A107:B107"/>
    <mergeCell ref="A96:B96"/>
    <mergeCell ref="A100:B100"/>
    <mergeCell ref="A108:B108"/>
    <mergeCell ref="A101:B101"/>
    <mergeCell ref="A103:B103"/>
    <mergeCell ref="A104:B104"/>
    <mergeCell ref="A98:B98"/>
    <mergeCell ref="A87:B87"/>
    <mergeCell ref="A88:B88"/>
    <mergeCell ref="A91:B91"/>
    <mergeCell ref="A92:B92"/>
    <mergeCell ref="A94:B94"/>
    <mergeCell ref="A52:B52"/>
    <mergeCell ref="A60:B60"/>
    <mergeCell ref="A70:B70"/>
    <mergeCell ref="A72:B72"/>
    <mergeCell ref="A75:B75"/>
    <mergeCell ref="A39:B39"/>
    <mergeCell ref="A40:B40"/>
    <mergeCell ref="A46:B46"/>
    <mergeCell ref="A47:B47"/>
    <mergeCell ref="A51:B51"/>
    <mergeCell ref="B3:D3"/>
    <mergeCell ref="B4:D4"/>
    <mergeCell ref="A9:B9"/>
    <mergeCell ref="A10:B10"/>
    <mergeCell ref="A11:B1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Marijana</cp:lastModifiedBy>
  <cp:lastPrinted>2024-07-16T06:56:56Z</cp:lastPrinted>
  <dcterms:created xsi:type="dcterms:W3CDTF">2022-08-12T12:51:27Z</dcterms:created>
  <dcterms:modified xsi:type="dcterms:W3CDTF">2024-07-17T06:27:16Z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