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ijana\Desktop\"/>
    </mc:Choice>
  </mc:AlternateContent>
  <xr:revisionPtr revIDLastSave="0" documentId="13_ncr:1_{8A5BAE52-AAA5-48CA-8B43-9B81DA8CB867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" i="7" l="1"/>
  <c r="E82" i="7"/>
  <c r="H83" i="7"/>
  <c r="I83" i="7"/>
  <c r="G83" i="7"/>
  <c r="F83" i="7"/>
  <c r="F26" i="7"/>
  <c r="I76" i="7"/>
  <c r="H76" i="7"/>
  <c r="G76" i="7"/>
  <c r="F76" i="7"/>
  <c r="I77" i="7"/>
  <c r="H77" i="7"/>
  <c r="G77" i="7"/>
  <c r="F77" i="7"/>
  <c r="E83" i="7"/>
  <c r="E87" i="7"/>
  <c r="E88" i="7"/>
  <c r="E85" i="7"/>
  <c r="E84" i="7" s="1"/>
  <c r="E79" i="7"/>
  <c r="E78" i="7" s="1"/>
  <c r="E77" i="7" s="1"/>
  <c r="E76" i="7" s="1"/>
  <c r="E124" i="7"/>
  <c r="E123" i="7" s="1"/>
  <c r="E120" i="7"/>
  <c r="E119" i="7" s="1"/>
  <c r="E115" i="7"/>
  <c r="E114" i="7" s="1"/>
  <c r="E112" i="7"/>
  <c r="E111" i="7" s="1"/>
  <c r="E109" i="7"/>
  <c r="E108" i="7" s="1"/>
  <c r="E105" i="7"/>
  <c r="E104" i="7" s="1"/>
  <c r="E100" i="7"/>
  <c r="E99" i="7" s="1"/>
  <c r="E97" i="7"/>
  <c r="E96" i="7" s="1"/>
  <c r="E94" i="7"/>
  <c r="E92" i="7"/>
  <c r="E74" i="7"/>
  <c r="E73" i="7" s="1"/>
  <c r="E72" i="7" s="1"/>
  <c r="E70" i="7"/>
  <c r="E69" i="7" s="1"/>
  <c r="E68" i="7" s="1"/>
  <c r="E66" i="7"/>
  <c r="E65" i="7" s="1"/>
  <c r="E63" i="7"/>
  <c r="E62" i="7" s="1"/>
  <c r="E60" i="7"/>
  <c r="E59" i="7" s="1"/>
  <c r="E56" i="7"/>
  <c r="E55" i="7" s="1"/>
  <c r="E54" i="7" s="1"/>
  <c r="E51" i="7"/>
  <c r="E46" i="7"/>
  <c r="E49" i="7"/>
  <c r="E41" i="7"/>
  <c r="E43" i="7"/>
  <c r="E33" i="7"/>
  <c r="E35" i="7"/>
  <c r="E38" i="7"/>
  <c r="E37" i="7" s="1"/>
  <c r="E15" i="7"/>
  <c r="E14" i="7" s="1"/>
  <c r="E13" i="7" s="1"/>
  <c r="I22" i="7"/>
  <c r="H22" i="7"/>
  <c r="G22" i="7"/>
  <c r="F22" i="7"/>
  <c r="E24" i="7"/>
  <c r="E23" i="7" s="1"/>
  <c r="E22" i="7" s="1"/>
  <c r="I18" i="7"/>
  <c r="H18" i="7"/>
  <c r="G18" i="7"/>
  <c r="F18" i="7"/>
  <c r="E20" i="7"/>
  <c r="E19" i="7" s="1"/>
  <c r="E18" i="7" s="1"/>
  <c r="E29" i="7"/>
  <c r="E28" i="7" s="1"/>
  <c r="E27" i="7" s="1"/>
  <c r="E10" i="7"/>
  <c r="E9" i="7" s="1"/>
  <c r="B12" i="5"/>
  <c r="B13" i="5"/>
  <c r="B32" i="8"/>
  <c r="B46" i="8"/>
  <c r="B43" i="8"/>
  <c r="B39" i="8"/>
  <c r="B37" i="8"/>
  <c r="B33" i="8"/>
  <c r="B25" i="8"/>
  <c r="B22" i="8"/>
  <c r="B19" i="8"/>
  <c r="B17" i="8"/>
  <c r="B13" i="8"/>
  <c r="B12" i="8" s="1"/>
  <c r="D23" i="3"/>
  <c r="D28" i="3"/>
  <c r="D24" i="3"/>
  <c r="D12" i="3"/>
  <c r="D13" i="3"/>
  <c r="I10" i="10"/>
  <c r="F117" i="7"/>
  <c r="G124" i="7"/>
  <c r="G123" i="7" s="1"/>
  <c r="G118" i="7" s="1"/>
  <c r="G117" i="7" s="1"/>
  <c r="F124" i="7"/>
  <c r="F123" i="7" s="1"/>
  <c r="F120" i="7"/>
  <c r="F119" i="7" s="1"/>
  <c r="F102" i="7"/>
  <c r="I102" i="7"/>
  <c r="G102" i="7"/>
  <c r="I115" i="7"/>
  <c r="I114" i="7" s="1"/>
  <c r="H115" i="7"/>
  <c r="H114" i="7" s="1"/>
  <c r="G115" i="7"/>
  <c r="G114" i="7" s="1"/>
  <c r="F115" i="7"/>
  <c r="F114" i="7" s="1"/>
  <c r="F112" i="7"/>
  <c r="F111" i="7" s="1"/>
  <c r="F109" i="7"/>
  <c r="F108" i="7" s="1"/>
  <c r="I104" i="7"/>
  <c r="H104" i="7"/>
  <c r="H102" i="7" s="1"/>
  <c r="G104" i="7"/>
  <c r="F105" i="7"/>
  <c r="F104" i="7" s="1"/>
  <c r="F90" i="7"/>
  <c r="F82" i="7" s="1"/>
  <c r="F94" i="7"/>
  <c r="F92" i="7"/>
  <c r="F74" i="7"/>
  <c r="F73" i="7" s="1"/>
  <c r="F72" i="7" s="1"/>
  <c r="F70" i="7"/>
  <c r="F69" i="7" s="1"/>
  <c r="F68" i="7" s="1"/>
  <c r="I66" i="7"/>
  <c r="I65" i="7" s="1"/>
  <c r="H66" i="7"/>
  <c r="H65" i="7" s="1"/>
  <c r="G66" i="7"/>
  <c r="G65" i="7" s="1"/>
  <c r="F66" i="7"/>
  <c r="F65" i="7" s="1"/>
  <c r="I63" i="7"/>
  <c r="I62" i="7" s="1"/>
  <c r="H63" i="7"/>
  <c r="H62" i="7" s="1"/>
  <c r="G63" i="7"/>
  <c r="G62" i="7" s="1"/>
  <c r="F63" i="7"/>
  <c r="F62" i="7" s="1"/>
  <c r="F60" i="7"/>
  <c r="F59" i="7" s="1"/>
  <c r="F56" i="7"/>
  <c r="F55" i="7" s="1"/>
  <c r="F54" i="7" s="1"/>
  <c r="I33" i="7"/>
  <c r="H33" i="7"/>
  <c r="G33" i="7"/>
  <c r="F33" i="7"/>
  <c r="I35" i="7"/>
  <c r="H35" i="7"/>
  <c r="G35" i="7"/>
  <c r="F35" i="7"/>
  <c r="I38" i="7"/>
  <c r="I37" i="7" s="1"/>
  <c r="H38" i="7"/>
  <c r="H37" i="7" s="1"/>
  <c r="G38" i="7"/>
  <c r="G37" i="7" s="1"/>
  <c r="F38" i="7"/>
  <c r="F37" i="7" s="1"/>
  <c r="I41" i="7"/>
  <c r="H41" i="7"/>
  <c r="G41" i="7"/>
  <c r="F41" i="7"/>
  <c r="I43" i="7"/>
  <c r="H43" i="7"/>
  <c r="G43" i="7"/>
  <c r="F43" i="7"/>
  <c r="I46" i="7"/>
  <c r="H46" i="7"/>
  <c r="G46" i="7"/>
  <c r="F46" i="7"/>
  <c r="I49" i="7"/>
  <c r="H49" i="7"/>
  <c r="G49" i="7"/>
  <c r="F49" i="7"/>
  <c r="I52" i="7"/>
  <c r="I51" i="7" s="1"/>
  <c r="H52" i="7"/>
  <c r="H51" i="7" s="1"/>
  <c r="G52" i="7"/>
  <c r="G51" i="7" s="1"/>
  <c r="F52" i="7"/>
  <c r="F51" i="7" s="1"/>
  <c r="F29" i="7"/>
  <c r="F28" i="7" s="1"/>
  <c r="F27" i="7" s="1"/>
  <c r="I11" i="7"/>
  <c r="I10" i="7" s="1"/>
  <c r="I9" i="7" s="1"/>
  <c r="H11" i="7"/>
  <c r="H10" i="7" s="1"/>
  <c r="H9" i="7" s="1"/>
  <c r="G11" i="7"/>
  <c r="G10" i="7" s="1"/>
  <c r="G9" i="7" s="1"/>
  <c r="F11" i="7"/>
  <c r="F10" i="7" s="1"/>
  <c r="F9" i="7" s="1"/>
  <c r="I15" i="7"/>
  <c r="I14" i="7" s="1"/>
  <c r="I13" i="7" s="1"/>
  <c r="H15" i="7"/>
  <c r="H14" i="7" s="1"/>
  <c r="H13" i="7" s="1"/>
  <c r="G15" i="7"/>
  <c r="G14" i="7" s="1"/>
  <c r="G13" i="7" s="1"/>
  <c r="F15" i="7"/>
  <c r="F14" i="7" s="1"/>
  <c r="F13" i="7" s="1"/>
  <c r="F13" i="5"/>
  <c r="F12" i="5" s="1"/>
  <c r="E13" i="5"/>
  <c r="E12" i="5" s="1"/>
  <c r="D13" i="5"/>
  <c r="D12" i="5" s="1"/>
  <c r="C13" i="5"/>
  <c r="C12" i="5" s="1"/>
  <c r="F33" i="8"/>
  <c r="F37" i="8"/>
  <c r="F39" i="8"/>
  <c r="F43" i="8"/>
  <c r="F46" i="8"/>
  <c r="F13" i="8"/>
  <c r="F12" i="8" s="1"/>
  <c r="F17" i="8"/>
  <c r="F19" i="8"/>
  <c r="F22" i="8"/>
  <c r="F25" i="8"/>
  <c r="E33" i="8"/>
  <c r="E37" i="8"/>
  <c r="E39" i="8"/>
  <c r="E43" i="8"/>
  <c r="E46" i="8"/>
  <c r="E13" i="8"/>
  <c r="E17" i="8"/>
  <c r="E19" i="8"/>
  <c r="E22" i="8"/>
  <c r="E25" i="8"/>
  <c r="D33" i="8"/>
  <c r="D37" i="8"/>
  <c r="D39" i="8"/>
  <c r="D32" i="8" s="1"/>
  <c r="D43" i="8"/>
  <c r="D46" i="8"/>
  <c r="D13" i="8"/>
  <c r="D17" i="8"/>
  <c r="D19" i="8"/>
  <c r="D22" i="8"/>
  <c r="D25" i="8"/>
  <c r="C33" i="8"/>
  <c r="C37" i="8"/>
  <c r="C39" i="8"/>
  <c r="C43" i="8"/>
  <c r="C46" i="8"/>
  <c r="C19" i="8"/>
  <c r="C22" i="8"/>
  <c r="C25" i="8"/>
  <c r="C17" i="8"/>
  <c r="C13" i="8"/>
  <c r="H23" i="3"/>
  <c r="H28" i="3"/>
  <c r="H13" i="3"/>
  <c r="H12" i="3" s="1"/>
  <c r="G28" i="3"/>
  <c r="G24" i="3"/>
  <c r="G23" i="3" s="1"/>
  <c r="G13" i="3"/>
  <c r="G12" i="3" s="1"/>
  <c r="F28" i="3"/>
  <c r="F23" i="3" s="1"/>
  <c r="F24" i="3"/>
  <c r="F13" i="3"/>
  <c r="F12" i="3" s="1"/>
  <c r="E24" i="3"/>
  <c r="E23" i="3" s="1"/>
  <c r="E28" i="3"/>
  <c r="E13" i="3"/>
  <c r="E12" i="3" s="1"/>
  <c r="F39" i="10"/>
  <c r="G36" i="10" s="1"/>
  <c r="G39" i="10" s="1"/>
  <c r="H36" i="10" s="1"/>
  <c r="H39" i="10" s="1"/>
  <c r="I36" i="10" s="1"/>
  <c r="I39" i="10" s="1"/>
  <c r="J36" i="10" s="1"/>
  <c r="J39" i="10" s="1"/>
  <c r="J23" i="10"/>
  <c r="I23" i="10"/>
  <c r="H23" i="10"/>
  <c r="G23" i="10"/>
  <c r="F23" i="10"/>
  <c r="J13" i="10"/>
  <c r="I13" i="10"/>
  <c r="H13" i="10"/>
  <c r="G13" i="10"/>
  <c r="F13" i="10"/>
  <c r="J10" i="10"/>
  <c r="H10" i="10"/>
  <c r="G10" i="10"/>
  <c r="F10" i="10"/>
  <c r="E103" i="7" l="1"/>
  <c r="E40" i="7"/>
  <c r="E118" i="7"/>
  <c r="E91" i="7"/>
  <c r="E90" i="7" s="1"/>
  <c r="E8" i="7"/>
  <c r="E32" i="7"/>
  <c r="E58" i="7"/>
  <c r="E45" i="7"/>
  <c r="F45" i="7"/>
  <c r="F40" i="7"/>
  <c r="F32" i="7"/>
  <c r="H58" i="7"/>
  <c r="G32" i="7"/>
  <c r="I58" i="7"/>
  <c r="G40" i="7"/>
  <c r="H45" i="7"/>
  <c r="I45" i="7"/>
  <c r="G45" i="7"/>
  <c r="H32" i="7"/>
  <c r="H40" i="7"/>
  <c r="I32" i="7"/>
  <c r="F58" i="7"/>
  <c r="E32" i="8"/>
  <c r="D12" i="8"/>
  <c r="E12" i="8"/>
  <c r="F32" i="8"/>
  <c r="C32" i="8"/>
  <c r="G58" i="7"/>
  <c r="I40" i="7"/>
  <c r="G8" i="7"/>
  <c r="H8" i="7"/>
  <c r="I8" i="7"/>
  <c r="F8" i="7"/>
  <c r="C12" i="8"/>
  <c r="F16" i="10"/>
  <c r="F30" i="10" s="1"/>
  <c r="G16" i="10"/>
  <c r="H16" i="10"/>
  <c r="I16" i="10"/>
  <c r="J16" i="10"/>
  <c r="E31" i="7" l="1"/>
  <c r="E26" i="7" s="1"/>
  <c r="F31" i="7"/>
  <c r="F127" i="7" s="1"/>
  <c r="G31" i="7"/>
  <c r="G26" i="7" s="1"/>
  <c r="G127" i="7" s="1"/>
  <c r="H31" i="7"/>
  <c r="H26" i="7" s="1"/>
  <c r="H127" i="7" s="1"/>
  <c r="I31" i="7"/>
  <c r="I26" i="7" s="1"/>
  <c r="I127" i="7" s="1"/>
</calcChain>
</file>

<file path=xl/sharedStrings.xml><?xml version="1.0" encoding="utf-8"?>
<sst xmlns="http://schemas.openxmlformats.org/spreadsheetml/2006/main" count="356" uniqueCount="154">
  <si>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</si>
  <si>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</si>
  <si>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</si>
  <si>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</si>
  <si>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</si>
  <si>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</si>
  <si>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</si>
  <si>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</si>
  <si>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</si>
  <si>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</si>
  <si>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</si>
  <si>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</si>
  <si>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</si>
  <si>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</si>
  <si>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</si>
  <si>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</si>
  <si>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</si>
  <si>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</si>
  <si>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</si>
  <si>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</si>
  <si>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</si>
  <si>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</si>
  <si>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</si>
  <si>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</si>
  <si>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</si>
  <si>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</si>
  <si>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</si>
  <si>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</si>
  <si>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</si>
  <si>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</si>
  <si>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</si>
  <si>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</si>
  <si>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</si>
  <si>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</si>
  <si>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</si>
  <si>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</si>
  <si>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</si>
  <si>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</si>
  <si>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</si>
  <si>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</si>
  <si>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</si>
  <si>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</si>
  <si>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</si>
  <si>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</si>
  <si>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</si>
  <si>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</si>
  <si>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</si>
  <si>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</si>
  <si>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</si>
  <si>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</si>
  <si>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</si>
  <si>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</si>
  <si>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</si>
  <si>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</si>
  <si>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</si>
  <si>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</si>
  <si>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</si>
  <si>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</si>
  <si>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</si>
  <si>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</si>
  <si>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</si>
  <si>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</si>
  <si>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</si>
  <si>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</si>
  <si>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</si>
  <si>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</si>
  <si>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</si>
  <si>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</si>
  <si>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</si>
  <si>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</si>
  <si>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</si>
  <si>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</si>
  <si>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</si>
  <si>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</si>
  <si>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PRIRODOSLOVNO-GRAFIČKA ŠKOLA ZADAR</t>
  </si>
  <si>
    <t>19 Predfinanciranje iz ŽP</t>
  </si>
  <si>
    <t>31 Vlastiti prihodi</t>
  </si>
  <si>
    <t>41 Prihodi za posebne namjene</t>
  </si>
  <si>
    <t>45 F.P. i dod. udio u por. na dohodak</t>
  </si>
  <si>
    <t>51 Državni proračun</t>
  </si>
  <si>
    <t>54 Pomoći iz inozemstva</t>
  </si>
  <si>
    <t>6 Tekuće donacije</t>
  </si>
  <si>
    <t>61 Tekuće donacije</t>
  </si>
  <si>
    <t>45 F.P. i dod.udio u por. na dohodak</t>
  </si>
  <si>
    <t>42 Višak prihoda</t>
  </si>
  <si>
    <t>09 Obrazovanje</t>
  </si>
  <si>
    <t>092 Srednješkolsko obrazovanje</t>
  </si>
  <si>
    <t>096 Dodatne usluge u obrazovanju</t>
  </si>
  <si>
    <t>PROGRAM 2204</t>
  </si>
  <si>
    <t>SREDNJE ŠKOLSTVO-STANDARD</t>
  </si>
  <si>
    <t>Aktivnost A2204-01</t>
  </si>
  <si>
    <t>Izvor financiranja 45</t>
  </si>
  <si>
    <t>Izvor financiranja 51</t>
  </si>
  <si>
    <t>F.P. i do. udio u por.na dohodak</t>
  </si>
  <si>
    <t>PROGRAM 2205</t>
  </si>
  <si>
    <t>SREDNJE ŠKOLSTVO- IZNAD STANDARDA</t>
  </si>
  <si>
    <t>Aktivnost A2205-01</t>
  </si>
  <si>
    <t>Izvor financiranja 11</t>
  </si>
  <si>
    <t>Opći prihodi i primici</t>
  </si>
  <si>
    <t>Izvor financiranja 31</t>
  </si>
  <si>
    <t>Vlastiti prihodi</t>
  </si>
  <si>
    <t>Izvor financiranja 41</t>
  </si>
  <si>
    <t>Prihodi za posebne namjene</t>
  </si>
  <si>
    <t>Višak prihoda</t>
  </si>
  <si>
    <t>Izvor financiranja 42</t>
  </si>
  <si>
    <t>Državni proračun</t>
  </si>
  <si>
    <t>Izvor financiranja 61</t>
  </si>
  <si>
    <t xml:space="preserve">Tekuće donacije </t>
  </si>
  <si>
    <t>Aktivnost A2205-22</t>
  </si>
  <si>
    <t>Aktivnost A2205-31</t>
  </si>
  <si>
    <t xml:space="preserve">Izvor financiranja 19 </t>
  </si>
  <si>
    <t>Predfinanciranje iz ŽP</t>
  </si>
  <si>
    <t>Izvor financiranja 54</t>
  </si>
  <si>
    <t>Pomoći iz inozemstva</t>
  </si>
  <si>
    <t>Aktivnost A2205-34</t>
  </si>
  <si>
    <t>Projekt e-škole</t>
  </si>
  <si>
    <t>Aktivnost A2205-37</t>
  </si>
  <si>
    <t>Ostali rashodi</t>
  </si>
  <si>
    <t>PROGRAM 4302</t>
  </si>
  <si>
    <t>PROJEKTI EU</t>
  </si>
  <si>
    <t>Projekt T4302-95</t>
  </si>
  <si>
    <t>Djelatnost srednjih škola</t>
  </si>
  <si>
    <t>Javne potrebe u prosvjeti - korisnici u SŠ</t>
  </si>
  <si>
    <t>Natjecanja i smotre u SŠ</t>
  </si>
  <si>
    <t>Školska shema</t>
  </si>
  <si>
    <t>Zalihe menstrualnih potrepština</t>
  </si>
  <si>
    <t>Projekt Erasmus CoLab</t>
  </si>
  <si>
    <t>PROGRAM 4306</t>
  </si>
  <si>
    <t>Projekt T4306-03</t>
  </si>
  <si>
    <t>NACIONALNI EU PROJEKTI</t>
  </si>
  <si>
    <t>Inkluzija - korak bliže društvu bez prepreka</t>
  </si>
  <si>
    <t xml:space="preserve">Izvor financiranja 51 </t>
  </si>
  <si>
    <t>PROGRAM 4307</t>
  </si>
  <si>
    <t>MEĐUNARODNI EU PROJEKTI</t>
  </si>
  <si>
    <t>Projekt T4307-13</t>
  </si>
  <si>
    <t>Projekt Erasmus Plato'S</t>
  </si>
  <si>
    <t>UKUPNO:</t>
  </si>
  <si>
    <t>Aktivnost A2204-07</t>
  </si>
  <si>
    <t>Administracija i upravljanje</t>
  </si>
  <si>
    <t>Aktivnost A2205-12</t>
  </si>
  <si>
    <t>Podizanje kvalitete i standarda u školstvu</t>
  </si>
  <si>
    <t>12 Prihodi Županije</t>
  </si>
  <si>
    <t>Kapitalni projekt K2204-02</t>
  </si>
  <si>
    <t>Opremanje poslovnih prostorija</t>
  </si>
  <si>
    <t>Izvor financiranja 12</t>
  </si>
  <si>
    <t>Zadarska Županija</t>
  </si>
  <si>
    <t>Tekući projekt T2204-04</t>
  </si>
  <si>
    <t>Hitne intervencije u srednjim školama</t>
  </si>
  <si>
    <t>PROGRAM 4301</t>
  </si>
  <si>
    <t>RAZVOJNI PROJEKTI EU</t>
  </si>
  <si>
    <t>Tekući projekt T4301-67</t>
  </si>
  <si>
    <t>Projekt Pomoćnici u nastavi</t>
  </si>
  <si>
    <t>Projekt T4302-67</t>
  </si>
  <si>
    <t>Projekt GameINg Innovative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</si>
</sst>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AriEL"/>
      <charset val="238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21" fillId="0" borderId="0" xfId="0" applyFont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indent="1"/>
    </xf>
    <xf numFmtId="0" fontId="9" fillId="2" borderId="3" xfId="0" quotePrefix="1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center" wrapText="1" indent="1"/>
    </xf>
    <xf numFmtId="0" fontId="16" fillId="0" borderId="3" xfId="0" applyNumberFormat="1" applyFont="1" applyFill="1" applyBorder="1" applyAlignment="1" applyProtection="1">
      <alignment horizontal="left" vertical="center" wrapText="1" indent="1"/>
    </xf>
    <xf numFmtId="4" fontId="6" fillId="2" borderId="3" xfId="0" applyNumberFormat="1" applyFont="1" applyFill="1" applyBorder="1" applyAlignment="1">
      <alignment horizontal="right"/>
    </xf>
    <xf numFmtId="0" fontId="22" fillId="0" borderId="3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3" fillId="0" borderId="3" xfId="0" applyFont="1" applyBorder="1"/>
    <xf numFmtId="4" fontId="23" fillId="0" borderId="3" xfId="0" applyNumberFormat="1" applyFont="1" applyBorder="1"/>
    <xf numFmtId="0" fontId="22" fillId="0" borderId="3" xfId="0" applyFont="1" applyBorder="1"/>
    <xf numFmtId="0" fontId="24" fillId="0" borderId="3" xfId="0" applyFont="1" applyBorder="1"/>
    <xf numFmtId="0" fontId="24" fillId="0" borderId="3" xfId="0" applyFont="1" applyBorder="1" applyAlignment="1">
      <alignment horizontal="left" wrapText="1" indent="1"/>
    </xf>
    <xf numFmtId="0" fontId="24" fillId="0" borderId="3" xfId="0" applyFont="1" applyBorder="1" applyAlignment="1">
      <alignment horizontal="left" indent="1"/>
    </xf>
    <xf numFmtId="4" fontId="22" fillId="0" borderId="3" xfId="0" applyNumberFormat="1" applyFont="1" applyBorder="1"/>
    <xf numFmtId="4" fontId="6" fillId="0" borderId="3" xfId="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Fill="1" applyBorder="1" applyAlignment="1" applyProtection="1">
      <alignment horizontal="right" vertical="center" wrapText="1" indent="1"/>
    </xf>
    <xf numFmtId="4" fontId="6" fillId="2" borderId="3" xfId="0" applyNumberFormat="1" applyFont="1" applyFill="1" applyBorder="1" applyAlignment="1" applyProtection="1">
      <alignment horizontal="right" wrapText="1"/>
    </xf>
    <xf numFmtId="0" fontId="8" fillId="2" borderId="3" xfId="0" applyFont="1" applyFill="1" applyBorder="1" applyAlignment="1">
      <alignment horizontal="left" vertical="center"/>
    </xf>
    <xf numFmtId="0" fontId="0" fillId="0" borderId="0" xfId="0" applyFont="1"/>
    <xf numFmtId="3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26" fillId="0" borderId="0" xfId="0" applyFont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2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7" fillId="2" borderId="4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23" fillId="0" borderId="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1" xfId="0" applyFont="1" applyBorder="1" applyAlignment="1">
      <alignment horizontal="left" indent="1"/>
    </xf>
    <xf numFmtId="0" fontId="23" fillId="0" borderId="2" xfId="0" applyFont="1" applyBorder="1" applyAlignment="1">
      <alignment horizontal="left" indent="1"/>
    </xf>
    <xf numFmtId="0" fontId="23" fillId="0" borderId="4" xfId="0" applyFont="1" applyBorder="1" applyAlignment="1">
      <alignment horizontal="left" indent="1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6" fillId="2" borderId="1" xfId="0" applyNumberFormat="1" applyFont="1" applyFill="1" applyBorder="1" applyAlignment="1" applyProtection="1">
      <alignment horizontal="left" vertical="center" wrapText="1" indent="1"/>
    </xf>
    <xf numFmtId="0" fontId="16" fillId="2" borderId="2" xfId="0" applyNumberFormat="1" applyFont="1" applyFill="1" applyBorder="1" applyAlignment="1" applyProtection="1">
      <alignment horizontal="left" vertical="center" wrapText="1" indent="1"/>
    </xf>
    <xf numFmtId="0" fontId="16" fillId="2" borderId="4" xfId="0" applyNumberFormat="1" applyFont="1" applyFill="1" applyBorder="1" applyAlignment="1" applyProtection="1">
      <alignment horizontal="left" vertical="center" wrapText="1" indent="1"/>
    </xf>
    <xf numFmtId="0" fontId="24" fillId="0" borderId="1" xfId="0" applyFont="1" applyBorder="1" applyAlignment="1">
      <alignment horizontal="left" indent="1"/>
    </xf>
    <xf numFmtId="0" fontId="24" fillId="0" borderId="2" xfId="0" applyFont="1" applyBorder="1" applyAlignment="1">
      <alignment horizontal="left" indent="1"/>
    </xf>
    <xf numFmtId="0" fontId="24" fillId="0" borderId="4" xfId="0" applyFont="1" applyBorder="1" applyAlignment="1">
      <alignment horizontal="left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opLeftCell="A7" workbookViewId="0">
      <selection activeCell="N33" sqref="N33"/>
    </sheetView>
  </sheetViews>
  <sheetFormatPr defaultRowHeight="15"/>
  <cols>
    <col min="5" max="10" width="25.28515625" customWidth="1"/>
  </cols>
  <sheetData>
    <row r="1" spans="1:10" ht="34.5" customHeight="1">
      <c r="A1" s="63" t="s">
        <v>74</v>
      </c>
    </row>
    <row r="3" spans="1:10" ht="42" customHeight="1">
      <c r="A3" s="108" t="s">
        <v>31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8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108" t="s">
        <v>18</v>
      </c>
      <c r="B5" s="108"/>
      <c r="C5" s="108"/>
      <c r="D5" s="108"/>
      <c r="E5" s="108"/>
      <c r="F5" s="108"/>
      <c r="G5" s="108"/>
      <c r="H5" s="108"/>
      <c r="I5" s="121"/>
      <c r="J5" s="121"/>
    </row>
    <row r="6" spans="1:10" ht="18">
      <c r="A6" s="23"/>
      <c r="B6" s="23"/>
      <c r="C6" s="23"/>
      <c r="D6" s="23"/>
      <c r="E6" s="23"/>
      <c r="F6" s="23"/>
      <c r="G6" s="23"/>
      <c r="H6" s="23"/>
      <c r="I6" s="5"/>
      <c r="J6" s="5"/>
    </row>
    <row r="7" spans="1:10" ht="15.75">
      <c r="A7" s="108" t="s">
        <v>24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8">
      <c r="A8" s="1"/>
      <c r="B8" s="2"/>
      <c r="C8" s="2"/>
      <c r="D8" s="2"/>
      <c r="E8" s="6"/>
      <c r="F8" s="7"/>
      <c r="G8" s="7"/>
      <c r="H8" s="7"/>
      <c r="I8" s="7"/>
      <c r="J8" s="33" t="s">
        <v>36</v>
      </c>
    </row>
    <row r="9" spans="1:10" ht="25.5">
      <c r="A9" s="28"/>
      <c r="B9" s="29"/>
      <c r="C9" s="29"/>
      <c r="D9" s="30"/>
      <c r="E9" s="31"/>
      <c r="F9" s="3" t="s">
        <v>37</v>
      </c>
      <c r="G9" s="3" t="s">
        <v>35</v>
      </c>
      <c r="H9" s="3" t="s">
        <v>45</v>
      </c>
      <c r="I9" s="3" t="s">
        <v>46</v>
      </c>
      <c r="J9" s="3" t="s">
        <v>47</v>
      </c>
    </row>
    <row r="10" spans="1:10">
      <c r="A10" s="113" t="s">
        <v>0</v>
      </c>
      <c r="B10" s="107"/>
      <c r="C10" s="107"/>
      <c r="D10" s="107"/>
      <c r="E10" s="122"/>
      <c r="F10" s="90">
        <f>F11+F12</f>
        <v>7765160.71</v>
      </c>
      <c r="G10" s="90">
        <f t="shared" ref="G10:J10" si="0">G11+G12</f>
        <v>984173.55</v>
      </c>
      <c r="H10" s="90">
        <f t="shared" si="0"/>
        <v>1145286.51</v>
      </c>
      <c r="I10" s="90">
        <f>I11+I12</f>
        <v>1168383.68</v>
      </c>
      <c r="J10" s="90">
        <f t="shared" si="0"/>
        <v>1197593.31</v>
      </c>
    </row>
    <row r="11" spans="1:10">
      <c r="A11" s="123" t="s">
        <v>39</v>
      </c>
      <c r="B11" s="124"/>
      <c r="C11" s="124"/>
      <c r="D11" s="124"/>
      <c r="E11" s="120"/>
      <c r="F11" s="91">
        <v>7765160.71</v>
      </c>
      <c r="G11" s="91">
        <v>984173.55</v>
      </c>
      <c r="H11" s="91">
        <v>1145286.51</v>
      </c>
      <c r="I11" s="91">
        <v>1168383.68</v>
      </c>
      <c r="J11" s="91">
        <v>1197593.31</v>
      </c>
    </row>
    <row r="12" spans="1:10">
      <c r="A12" s="125" t="s">
        <v>40</v>
      </c>
      <c r="B12" s="120"/>
      <c r="C12" s="120"/>
      <c r="D12" s="120"/>
      <c r="E12" s="120"/>
      <c r="F12" s="91"/>
      <c r="G12" s="91"/>
      <c r="H12" s="91"/>
      <c r="I12" s="91"/>
      <c r="J12" s="91"/>
    </row>
    <row r="13" spans="1:10">
      <c r="A13" s="34" t="s">
        <v>1</v>
      </c>
      <c r="B13" s="43"/>
      <c r="C13" s="43"/>
      <c r="D13" s="43"/>
      <c r="E13" s="43"/>
      <c r="F13" s="90">
        <f>F14+F15</f>
        <v>8692024.5</v>
      </c>
      <c r="G13" s="90">
        <f t="shared" ref="G13:J13" si="1">G14+G15</f>
        <v>999961.42999999993</v>
      </c>
      <c r="H13" s="90">
        <f t="shared" si="1"/>
        <v>1149286.51</v>
      </c>
      <c r="I13" s="90">
        <f t="shared" si="1"/>
        <v>1172483.68</v>
      </c>
      <c r="J13" s="90">
        <f t="shared" si="1"/>
        <v>1201795.81</v>
      </c>
    </row>
    <row r="14" spans="1:10">
      <c r="A14" s="126" t="s">
        <v>41</v>
      </c>
      <c r="B14" s="124"/>
      <c r="C14" s="124"/>
      <c r="D14" s="124"/>
      <c r="E14" s="124"/>
      <c r="F14" s="91">
        <v>8553993.6300000008</v>
      </c>
      <c r="G14" s="91">
        <v>990715.74</v>
      </c>
      <c r="H14" s="91">
        <v>1147104.51</v>
      </c>
      <c r="I14" s="91">
        <v>1170247.1299999999</v>
      </c>
      <c r="J14" s="92">
        <v>1199503.3500000001</v>
      </c>
    </row>
    <row r="15" spans="1:10">
      <c r="A15" s="119" t="s">
        <v>42</v>
      </c>
      <c r="B15" s="120"/>
      <c r="C15" s="120"/>
      <c r="D15" s="120"/>
      <c r="E15" s="120"/>
      <c r="F15" s="93">
        <v>138030.87</v>
      </c>
      <c r="G15" s="93">
        <v>9245.69</v>
      </c>
      <c r="H15" s="93">
        <v>2182</v>
      </c>
      <c r="I15" s="93">
        <v>2236.5500000000002</v>
      </c>
      <c r="J15" s="92">
        <v>2292.46</v>
      </c>
    </row>
    <row r="16" spans="1:10">
      <c r="A16" s="106" t="s">
        <v>66</v>
      </c>
      <c r="B16" s="107"/>
      <c r="C16" s="107"/>
      <c r="D16" s="107"/>
      <c r="E16" s="107"/>
      <c r="F16" s="90">
        <f>F10-F13</f>
        <v>-926863.79</v>
      </c>
      <c r="G16" s="90">
        <f t="shared" ref="G16:J16" si="2">G10-G13</f>
        <v>-15787.879999999888</v>
      </c>
      <c r="H16" s="90">
        <f t="shared" si="2"/>
        <v>-4000</v>
      </c>
      <c r="I16" s="90">
        <f t="shared" si="2"/>
        <v>-4100</v>
      </c>
      <c r="J16" s="90">
        <f t="shared" si="2"/>
        <v>-4202.5</v>
      </c>
    </row>
    <row r="17" spans="1:10" ht="18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15.75">
      <c r="A18" s="108" t="s">
        <v>25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ht="18">
      <c r="A19" s="23"/>
      <c r="B19" s="21"/>
      <c r="C19" s="21"/>
      <c r="D19" s="21"/>
      <c r="E19" s="21"/>
      <c r="F19" s="21"/>
      <c r="G19" s="21"/>
      <c r="H19" s="22"/>
      <c r="I19" s="22"/>
      <c r="J19" s="22"/>
    </row>
    <row r="20" spans="1:10" ht="25.5">
      <c r="A20" s="28"/>
      <c r="B20" s="29"/>
      <c r="C20" s="29"/>
      <c r="D20" s="30"/>
      <c r="E20" s="31"/>
      <c r="F20" s="3" t="s">
        <v>37</v>
      </c>
      <c r="G20" s="3" t="s">
        <v>35</v>
      </c>
      <c r="H20" s="3" t="s">
        <v>45</v>
      </c>
      <c r="I20" s="3" t="s">
        <v>46</v>
      </c>
      <c r="J20" s="3" t="s">
        <v>47</v>
      </c>
    </row>
    <row r="21" spans="1:10">
      <c r="A21" s="119" t="s">
        <v>43</v>
      </c>
      <c r="B21" s="120"/>
      <c r="C21" s="120"/>
      <c r="D21" s="120"/>
      <c r="E21" s="120"/>
      <c r="F21" s="45"/>
      <c r="G21" s="45"/>
      <c r="H21" s="45"/>
      <c r="I21" s="45"/>
      <c r="J21" s="44"/>
    </row>
    <row r="22" spans="1:10">
      <c r="A22" s="119" t="s">
        <v>44</v>
      </c>
      <c r="B22" s="120"/>
      <c r="C22" s="120"/>
      <c r="D22" s="120"/>
      <c r="E22" s="120"/>
      <c r="F22" s="45"/>
      <c r="G22" s="45"/>
      <c r="H22" s="45"/>
      <c r="I22" s="45"/>
      <c r="J22" s="44"/>
    </row>
    <row r="23" spans="1:10">
      <c r="A23" s="106" t="s">
        <v>2</v>
      </c>
      <c r="B23" s="107"/>
      <c r="C23" s="107"/>
      <c r="D23" s="107"/>
      <c r="E23" s="107"/>
      <c r="F23" s="90">
        <f>F21-F22</f>
        <v>0</v>
      </c>
      <c r="G23" s="90">
        <f t="shared" ref="G23:J23" si="3">G21-G22</f>
        <v>0</v>
      </c>
      <c r="H23" s="90">
        <f t="shared" si="3"/>
        <v>0</v>
      </c>
      <c r="I23" s="90">
        <f t="shared" si="3"/>
        <v>0</v>
      </c>
      <c r="J23" s="90">
        <f t="shared" si="3"/>
        <v>0</v>
      </c>
    </row>
    <row r="24" spans="1:10">
      <c r="A24" s="106" t="s">
        <v>67</v>
      </c>
      <c r="B24" s="107"/>
      <c r="C24" s="107"/>
      <c r="D24" s="107"/>
      <c r="E24" s="107"/>
      <c r="F24" s="90">
        <v>0</v>
      </c>
      <c r="G24" s="90">
        <v>0</v>
      </c>
      <c r="H24" s="90">
        <v>0</v>
      </c>
      <c r="I24" s="90">
        <v>0</v>
      </c>
      <c r="J24" s="90">
        <v>0</v>
      </c>
    </row>
    <row r="25" spans="1:10" ht="18">
      <c r="A25" s="20"/>
      <c r="B25" s="21"/>
      <c r="C25" s="21"/>
      <c r="D25" s="21"/>
      <c r="E25" s="21"/>
      <c r="F25" s="21"/>
      <c r="G25" s="21"/>
      <c r="H25" s="22"/>
      <c r="I25" s="22"/>
      <c r="J25" s="22"/>
    </row>
    <row r="26" spans="1:10" ht="15.75">
      <c r="A26" s="108" t="s">
        <v>68</v>
      </c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5.75">
      <c r="A27" s="41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25.5">
      <c r="A28" s="28"/>
      <c r="B28" s="29"/>
      <c r="C28" s="29"/>
      <c r="D28" s="30"/>
      <c r="E28" s="31"/>
      <c r="F28" s="3" t="s">
        <v>37</v>
      </c>
      <c r="G28" s="3" t="s">
        <v>35</v>
      </c>
      <c r="H28" s="3" t="s">
        <v>45</v>
      </c>
      <c r="I28" s="3" t="s">
        <v>46</v>
      </c>
      <c r="J28" s="3" t="s">
        <v>47</v>
      </c>
    </row>
    <row r="29" spans="1:10" ht="15" customHeight="1">
      <c r="A29" s="110" t="s">
        <v>69</v>
      </c>
      <c r="B29" s="111"/>
      <c r="C29" s="111"/>
      <c r="D29" s="111"/>
      <c r="E29" s="112"/>
      <c r="F29" s="94">
        <v>946019.18</v>
      </c>
      <c r="G29" s="94">
        <v>15787.88</v>
      </c>
      <c r="H29" s="94">
        <v>4000</v>
      </c>
      <c r="I29" s="94">
        <v>4100</v>
      </c>
      <c r="J29" s="95">
        <v>4202.5</v>
      </c>
    </row>
    <row r="30" spans="1:10" ht="15" customHeight="1">
      <c r="A30" s="106" t="s">
        <v>70</v>
      </c>
      <c r="B30" s="107"/>
      <c r="C30" s="107"/>
      <c r="D30" s="107"/>
      <c r="E30" s="107"/>
      <c r="F30" s="96">
        <f>F24+F29</f>
        <v>946019.18</v>
      </c>
      <c r="G30" s="96">
        <v>15787.88</v>
      </c>
      <c r="H30" s="96">
        <v>4000</v>
      </c>
      <c r="I30" s="96">
        <v>4100</v>
      </c>
      <c r="J30" s="97">
        <v>4202.5</v>
      </c>
    </row>
    <row r="31" spans="1:10" ht="45" customHeight="1">
      <c r="A31" s="113" t="s">
        <v>71</v>
      </c>
      <c r="B31" s="114"/>
      <c r="C31" s="114"/>
      <c r="D31" s="114"/>
      <c r="E31" s="115"/>
      <c r="F31" s="96">
        <v>926863.79</v>
      </c>
      <c r="G31" s="96">
        <v>15787.88</v>
      </c>
      <c r="H31" s="96">
        <v>4000</v>
      </c>
      <c r="I31" s="96">
        <v>4100</v>
      </c>
      <c r="J31" s="97">
        <v>4202.5</v>
      </c>
    </row>
    <row r="32" spans="1:10" ht="15.75">
      <c r="A32" s="48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>
      <c r="A33" s="116" t="s">
        <v>65</v>
      </c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8">
      <c r="A34" s="50"/>
      <c r="B34" s="51"/>
      <c r="C34" s="51"/>
      <c r="D34" s="51"/>
      <c r="E34" s="51"/>
      <c r="F34" s="51"/>
      <c r="G34" s="51"/>
      <c r="H34" s="52"/>
      <c r="I34" s="52"/>
      <c r="J34" s="52"/>
    </row>
    <row r="35" spans="1:10" ht="25.5">
      <c r="A35" s="53"/>
      <c r="B35" s="54"/>
      <c r="C35" s="54"/>
      <c r="D35" s="55"/>
      <c r="E35" s="56"/>
      <c r="F35" s="57" t="s">
        <v>37</v>
      </c>
      <c r="G35" s="57" t="s">
        <v>35</v>
      </c>
      <c r="H35" s="57" t="s">
        <v>45</v>
      </c>
      <c r="I35" s="57" t="s">
        <v>46</v>
      </c>
      <c r="J35" s="57" t="s">
        <v>47</v>
      </c>
    </row>
    <row r="36" spans="1:10">
      <c r="A36" s="110" t="s">
        <v>69</v>
      </c>
      <c r="B36" s="111"/>
      <c r="C36" s="111"/>
      <c r="D36" s="111"/>
      <c r="E36" s="112"/>
      <c r="F36" s="46">
        <v>0</v>
      </c>
      <c r="G36" s="46">
        <f>F39</f>
        <v>0</v>
      </c>
      <c r="H36" s="46">
        <f>G39</f>
        <v>0</v>
      </c>
      <c r="I36" s="46">
        <f>H39</f>
        <v>0</v>
      </c>
      <c r="J36" s="47">
        <f>I39</f>
        <v>0</v>
      </c>
    </row>
    <row r="37" spans="1:10" ht="28.5" customHeight="1">
      <c r="A37" s="110" t="s">
        <v>72</v>
      </c>
      <c r="B37" s="111"/>
      <c r="C37" s="111"/>
      <c r="D37" s="111"/>
      <c r="E37" s="112"/>
      <c r="F37" s="46">
        <v>0</v>
      </c>
      <c r="G37" s="46">
        <v>0</v>
      </c>
      <c r="H37" s="46">
        <v>0</v>
      </c>
      <c r="I37" s="46">
        <v>0</v>
      </c>
      <c r="J37" s="47">
        <v>0</v>
      </c>
    </row>
    <row r="38" spans="1:10">
      <c r="A38" s="110" t="s">
        <v>73</v>
      </c>
      <c r="B38" s="117"/>
      <c r="C38" s="117"/>
      <c r="D38" s="117"/>
      <c r="E38" s="118"/>
      <c r="F38" s="46">
        <v>0</v>
      </c>
      <c r="G38" s="46">
        <v>0</v>
      </c>
      <c r="H38" s="46">
        <v>0</v>
      </c>
      <c r="I38" s="46">
        <v>0</v>
      </c>
      <c r="J38" s="47">
        <v>0</v>
      </c>
    </row>
    <row r="39" spans="1:10" ht="15" customHeight="1">
      <c r="A39" s="106" t="s">
        <v>70</v>
      </c>
      <c r="B39" s="107"/>
      <c r="C39" s="107"/>
      <c r="D39" s="107"/>
      <c r="E39" s="107"/>
      <c r="F39" s="32">
        <f>F36-F37+F38</f>
        <v>0</v>
      </c>
      <c r="G39" s="32">
        <f t="shared" ref="G39:J39" si="4">G36-G37+G38</f>
        <v>0</v>
      </c>
      <c r="H39" s="32">
        <f t="shared" si="4"/>
        <v>0</v>
      </c>
      <c r="I39" s="32">
        <f t="shared" si="4"/>
        <v>0</v>
      </c>
      <c r="J39" s="58">
        <f t="shared" si="4"/>
        <v>0</v>
      </c>
    </row>
    <row r="40" spans="1:10" ht="17.25" customHeight="1"/>
    <row r="41" spans="1:10">
      <c r="A41" s="104" t="s">
        <v>38</v>
      </c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0" ht="9" customHeight="1"/>
  </sheetData>
  <mergeCells count="24">
    <mergeCell ref="A22:E22"/>
    <mergeCell ref="A3:J3"/>
    <mergeCell ref="A5:J5"/>
    <mergeCell ref="A7:J7"/>
    <mergeCell ref="A10:E10"/>
    <mergeCell ref="A11:E11"/>
    <mergeCell ref="A12:E12"/>
    <mergeCell ref="A14:E14"/>
    <mergeCell ref="A15:E15"/>
    <mergeCell ref="A16:E16"/>
    <mergeCell ref="A18:J18"/>
    <mergeCell ref="A21:E21"/>
    <mergeCell ref="A41:J41"/>
    <mergeCell ref="A23:E23"/>
    <mergeCell ref="A24:E24"/>
    <mergeCell ref="A26:J26"/>
    <mergeCell ref="A29:E29"/>
    <mergeCell ref="A30:E30"/>
    <mergeCell ref="A31:E31"/>
    <mergeCell ref="A33:J33"/>
    <mergeCell ref="A36:E36"/>
    <mergeCell ref="A37:E37"/>
    <mergeCell ref="A38:E38"/>
    <mergeCell ref="A39:E39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topLeftCell="A7" workbookViewId="0">
      <selection activeCell="D23" sqref="D23"/>
    </sheetView>
  </sheetViews>
  <sheetFormatPr defaultRowHeight="1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34.5" customHeight="1">
      <c r="A1" s="63" t="s">
        <v>74</v>
      </c>
      <c r="B1" s="63"/>
      <c r="C1" s="63"/>
    </row>
    <row r="3" spans="1:8" ht="42" customHeight="1">
      <c r="A3" s="108" t="s">
        <v>31</v>
      </c>
      <c r="B3" s="108"/>
      <c r="C3" s="108"/>
      <c r="D3" s="108"/>
      <c r="E3" s="108"/>
      <c r="F3" s="108"/>
      <c r="G3" s="108"/>
      <c r="H3" s="108"/>
    </row>
    <row r="4" spans="1:8" ht="18" customHeight="1">
      <c r="A4" s="4"/>
      <c r="B4" s="4"/>
      <c r="C4" s="4"/>
      <c r="D4" s="4"/>
      <c r="E4" s="4"/>
      <c r="F4" s="4"/>
      <c r="G4" s="4"/>
      <c r="H4" s="4"/>
    </row>
    <row r="5" spans="1:8" ht="15.75" customHeight="1">
      <c r="A5" s="108" t="s">
        <v>18</v>
      </c>
      <c r="B5" s="108"/>
      <c r="C5" s="108"/>
      <c r="D5" s="108"/>
      <c r="E5" s="108"/>
      <c r="F5" s="108"/>
      <c r="G5" s="108"/>
      <c r="H5" s="108"/>
    </row>
    <row r="6" spans="1:8" ht="18">
      <c r="A6" s="4"/>
      <c r="B6" s="4"/>
      <c r="C6" s="4"/>
      <c r="D6" s="4"/>
      <c r="E6" s="4"/>
      <c r="F6" s="4"/>
      <c r="G6" s="5"/>
      <c r="H6" s="5"/>
    </row>
    <row r="7" spans="1:8" ht="18" customHeight="1">
      <c r="A7" s="108" t="s">
        <v>4</v>
      </c>
      <c r="B7" s="108"/>
      <c r="C7" s="108"/>
      <c r="D7" s="108"/>
      <c r="E7" s="108"/>
      <c r="F7" s="108"/>
      <c r="G7" s="108"/>
      <c r="H7" s="108"/>
    </row>
    <row r="8" spans="1:8" ht="18">
      <c r="A8" s="4"/>
      <c r="B8" s="4"/>
      <c r="C8" s="4"/>
      <c r="D8" s="4"/>
      <c r="E8" s="4"/>
      <c r="F8" s="4"/>
      <c r="G8" s="5"/>
      <c r="H8" s="5"/>
    </row>
    <row r="9" spans="1:8" ht="15.75" customHeight="1">
      <c r="A9" s="108" t="s">
        <v>48</v>
      </c>
      <c r="B9" s="108"/>
      <c r="C9" s="108"/>
      <c r="D9" s="108"/>
      <c r="E9" s="108"/>
      <c r="F9" s="108"/>
      <c r="G9" s="108"/>
      <c r="H9" s="108"/>
    </row>
    <row r="10" spans="1:8" ht="18">
      <c r="A10" s="4"/>
      <c r="B10" s="4"/>
      <c r="C10" s="4"/>
      <c r="D10" s="4"/>
      <c r="E10" s="4"/>
      <c r="F10" s="4"/>
      <c r="G10" s="5"/>
      <c r="H10" s="5"/>
    </row>
    <row r="11" spans="1:8" ht="25.5">
      <c r="A11" s="19" t="s">
        <v>5</v>
      </c>
      <c r="B11" s="18" t="s">
        <v>6</v>
      </c>
      <c r="C11" s="18" t="s">
        <v>3</v>
      </c>
      <c r="D11" s="18" t="s">
        <v>34</v>
      </c>
      <c r="E11" s="19" t="s">
        <v>35</v>
      </c>
      <c r="F11" s="19" t="s">
        <v>32</v>
      </c>
      <c r="G11" s="19" t="s">
        <v>26</v>
      </c>
      <c r="H11" s="19" t="s">
        <v>33</v>
      </c>
    </row>
    <row r="12" spans="1:8">
      <c r="A12" s="37"/>
      <c r="B12" s="38"/>
      <c r="C12" s="36" t="s">
        <v>0</v>
      </c>
      <c r="D12" s="98">
        <f>SUM(D13)</f>
        <v>7765160.71</v>
      </c>
      <c r="E12" s="60">
        <f>SUM(E13)</f>
        <v>984173.55</v>
      </c>
      <c r="F12" s="60">
        <f>SUM(F13)</f>
        <v>1145286.51</v>
      </c>
      <c r="G12" s="60">
        <f>SUM(G13)</f>
        <v>1168383.68</v>
      </c>
      <c r="H12" s="60">
        <f>SUM(H13)</f>
        <v>1197593.3100000003</v>
      </c>
    </row>
    <row r="13" spans="1:8" ht="15.75" customHeight="1">
      <c r="A13" s="11">
        <v>6</v>
      </c>
      <c r="B13" s="11"/>
      <c r="C13" s="11" t="s">
        <v>7</v>
      </c>
      <c r="D13" s="88">
        <f>SUM(D14:D17)</f>
        <v>7765160.71</v>
      </c>
      <c r="E13" s="59">
        <f>SUM(E14:E17)</f>
        <v>984173.55</v>
      </c>
      <c r="F13" s="59">
        <f>SUM(F14:F17)</f>
        <v>1145286.51</v>
      </c>
      <c r="G13" s="59">
        <f>SUM(G14:G17)</f>
        <v>1168383.68</v>
      </c>
      <c r="H13" s="59">
        <f>SUM(H14:H17)</f>
        <v>1197593.3100000003</v>
      </c>
    </row>
    <row r="14" spans="1:8" ht="38.25">
      <c r="A14" s="11"/>
      <c r="B14" s="16">
        <v>63</v>
      </c>
      <c r="C14" s="16" t="s">
        <v>27</v>
      </c>
      <c r="D14" s="88">
        <v>6862438.46</v>
      </c>
      <c r="E14" s="59">
        <v>882637.5</v>
      </c>
      <c r="F14" s="59">
        <v>1053728</v>
      </c>
      <c r="G14" s="59">
        <v>1074536.19</v>
      </c>
      <c r="H14" s="59">
        <v>1101399.6200000001</v>
      </c>
    </row>
    <row r="15" spans="1:8">
      <c r="A15" s="12"/>
      <c r="B15" s="12">
        <v>65</v>
      </c>
      <c r="C15" s="13"/>
      <c r="D15" s="88">
        <v>0</v>
      </c>
      <c r="E15" s="59">
        <v>132</v>
      </c>
      <c r="F15" s="59">
        <v>100</v>
      </c>
      <c r="G15" s="59">
        <v>102.5</v>
      </c>
      <c r="H15" s="59">
        <v>105.06</v>
      </c>
    </row>
    <row r="16" spans="1:8">
      <c r="A16" s="12"/>
      <c r="B16" s="12">
        <v>66</v>
      </c>
      <c r="C16" s="13"/>
      <c r="D16" s="88">
        <v>15062.45</v>
      </c>
      <c r="E16" s="59">
        <v>3844</v>
      </c>
      <c r="F16" s="59">
        <v>5166</v>
      </c>
      <c r="G16" s="59">
        <v>5295.15</v>
      </c>
      <c r="H16" s="59">
        <v>5427.53</v>
      </c>
    </row>
    <row r="17" spans="1:8" ht="38.25">
      <c r="A17" s="12"/>
      <c r="B17" s="12">
        <v>67</v>
      </c>
      <c r="C17" s="16" t="s">
        <v>28</v>
      </c>
      <c r="D17" s="59">
        <v>887659.8</v>
      </c>
      <c r="E17" s="59">
        <v>97560.05</v>
      </c>
      <c r="F17" s="59">
        <v>86292.51</v>
      </c>
      <c r="G17" s="59">
        <v>88449.84</v>
      </c>
      <c r="H17" s="59">
        <v>90661.1</v>
      </c>
    </row>
    <row r="20" spans="1:8" ht="15.75">
      <c r="A20" s="108" t="s">
        <v>49</v>
      </c>
      <c r="B20" s="127"/>
      <c r="C20" s="127"/>
      <c r="D20" s="127"/>
      <c r="E20" s="127"/>
      <c r="F20" s="127"/>
      <c r="G20" s="127"/>
      <c r="H20" s="127"/>
    </row>
    <row r="21" spans="1:8" ht="18">
      <c r="A21" s="4"/>
      <c r="B21" s="4"/>
      <c r="C21" s="4"/>
      <c r="D21" s="4"/>
      <c r="E21" s="4"/>
      <c r="F21" s="4"/>
      <c r="G21" s="5"/>
      <c r="H21" s="5"/>
    </row>
    <row r="22" spans="1:8" ht="25.5">
      <c r="A22" s="19" t="s">
        <v>5</v>
      </c>
      <c r="B22" s="18" t="s">
        <v>6</v>
      </c>
      <c r="C22" s="18" t="s">
        <v>8</v>
      </c>
      <c r="D22" s="18" t="s">
        <v>34</v>
      </c>
      <c r="E22" s="19" t="s">
        <v>35</v>
      </c>
      <c r="F22" s="19" t="s">
        <v>32</v>
      </c>
      <c r="G22" s="19" t="s">
        <v>26</v>
      </c>
      <c r="H22" s="19" t="s">
        <v>33</v>
      </c>
    </row>
    <row r="23" spans="1:8">
      <c r="A23" s="37"/>
      <c r="B23" s="38"/>
      <c r="C23" s="36" t="s">
        <v>1</v>
      </c>
      <c r="D23" s="98">
        <f>SUM(D24,D28)</f>
        <v>8692024.5</v>
      </c>
      <c r="E23" s="60">
        <f>SUM(E24,E28)</f>
        <v>999961.42999999993</v>
      </c>
      <c r="F23" s="60">
        <f>SUM(F24,F28)</f>
        <v>1149286.51</v>
      </c>
      <c r="G23" s="60">
        <f>SUM(G24,G28)</f>
        <v>1172483.68</v>
      </c>
      <c r="H23" s="60">
        <f>SUM(H24,H28)</f>
        <v>1201795.81</v>
      </c>
    </row>
    <row r="24" spans="1:8" ht="15.75" customHeight="1">
      <c r="A24" s="11">
        <v>3</v>
      </c>
      <c r="B24" s="11"/>
      <c r="C24" s="11" t="s">
        <v>9</v>
      </c>
      <c r="D24" s="88">
        <f>SUM(D25:D27)</f>
        <v>8553993.6300000008</v>
      </c>
      <c r="E24" s="59">
        <f>SUM(E25:E27)</f>
        <v>990715.74</v>
      </c>
      <c r="F24" s="59">
        <f>SUM(F25:F27)</f>
        <v>1147104.51</v>
      </c>
      <c r="G24" s="59">
        <f>SUM(G25:G27)</f>
        <v>1170247.1299999999</v>
      </c>
      <c r="H24" s="59">
        <v>1199503.3500000001</v>
      </c>
    </row>
    <row r="25" spans="1:8" ht="15.75" customHeight="1">
      <c r="A25" s="11"/>
      <c r="B25" s="16">
        <v>31</v>
      </c>
      <c r="C25" s="16" t="s">
        <v>10</v>
      </c>
      <c r="D25" s="88">
        <v>6735873.4400000004</v>
      </c>
      <c r="E25" s="59">
        <v>879629.97</v>
      </c>
      <c r="F25" s="59">
        <v>1031616</v>
      </c>
      <c r="G25" s="59">
        <v>1057406.3899999999</v>
      </c>
      <c r="H25" s="59">
        <v>115661.78</v>
      </c>
    </row>
    <row r="26" spans="1:8">
      <c r="A26" s="12"/>
      <c r="B26" s="12">
        <v>32</v>
      </c>
      <c r="C26" s="12" t="s">
        <v>21</v>
      </c>
      <c r="D26" s="88">
        <v>1818120.19</v>
      </c>
      <c r="E26" s="59">
        <v>110394.47</v>
      </c>
      <c r="F26" s="59">
        <v>115488.51</v>
      </c>
      <c r="G26" s="59">
        <v>112840.74</v>
      </c>
      <c r="H26" s="59">
        <v>112840.74</v>
      </c>
    </row>
    <row r="27" spans="1:8">
      <c r="A27" s="12"/>
      <c r="B27" s="12">
        <v>38</v>
      </c>
      <c r="C27" s="13"/>
      <c r="D27" s="88">
        <v>0</v>
      </c>
      <c r="E27" s="59">
        <v>691.3</v>
      </c>
      <c r="F27" s="59">
        <v>0</v>
      </c>
      <c r="G27" s="59">
        <v>0</v>
      </c>
      <c r="H27" s="59">
        <v>0</v>
      </c>
    </row>
    <row r="28" spans="1:8" ht="25.5">
      <c r="A28" s="14">
        <v>4</v>
      </c>
      <c r="B28" s="15"/>
      <c r="C28" s="24" t="s">
        <v>11</v>
      </c>
      <c r="D28" s="88">
        <f>SUM(D29)</f>
        <v>138030.87</v>
      </c>
      <c r="E28" s="59">
        <f>SUM(E29)</f>
        <v>9245.69</v>
      </c>
      <c r="F28" s="59">
        <f>SUM(F29)</f>
        <v>2182</v>
      </c>
      <c r="G28" s="59">
        <f>SUM(G29)</f>
        <v>2236.5500000000002</v>
      </c>
      <c r="H28" s="59">
        <f>SUM(H29)</f>
        <v>2292.46</v>
      </c>
    </row>
    <row r="29" spans="1:8" ht="38.25">
      <c r="A29" s="16"/>
      <c r="B29" s="16">
        <v>42</v>
      </c>
      <c r="C29" s="25" t="s">
        <v>12</v>
      </c>
      <c r="D29" s="59">
        <v>138030.87</v>
      </c>
      <c r="E29" s="59">
        <v>9245.69</v>
      </c>
      <c r="F29" s="59">
        <v>2182</v>
      </c>
      <c r="G29" s="59">
        <v>2236.5500000000002</v>
      </c>
      <c r="H29" s="82">
        <v>2292.46</v>
      </c>
    </row>
    <row r="30" spans="1:8">
      <c r="A30" s="61"/>
      <c r="B30" s="62"/>
      <c r="C30" s="61"/>
      <c r="D30" s="61"/>
      <c r="E30" s="61"/>
      <c r="F30" s="61"/>
      <c r="G30" s="61"/>
      <c r="H30" s="61"/>
    </row>
  </sheetData>
  <mergeCells count="5">
    <mergeCell ref="A20:H20"/>
    <mergeCell ref="A3:H3"/>
    <mergeCell ref="A5:H5"/>
    <mergeCell ref="A7:H7"/>
    <mergeCell ref="A9:H9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7"/>
  <sheetViews>
    <sheetView workbookViewId="0">
      <selection activeCell="B33" sqref="B33"/>
    </sheetView>
  </sheetViews>
  <sheetFormatPr defaultRowHeight="15"/>
  <cols>
    <col min="1" max="6" width="25.28515625" customWidth="1"/>
  </cols>
  <sheetData>
    <row r="1" spans="1:6" ht="31.5" customHeight="1">
      <c r="A1" s="63" t="s">
        <v>74</v>
      </c>
    </row>
    <row r="2" spans="1:6" ht="39.75" customHeight="1"/>
    <row r="3" spans="1:6" ht="54.75" customHeight="1">
      <c r="A3" s="108" t="s">
        <v>31</v>
      </c>
      <c r="B3" s="108"/>
      <c r="C3" s="108"/>
      <c r="D3" s="108"/>
      <c r="E3" s="108"/>
      <c r="F3" s="108"/>
    </row>
    <row r="4" spans="1:6" ht="18" customHeight="1">
      <c r="A4" s="23"/>
      <c r="B4" s="23"/>
      <c r="C4" s="23"/>
      <c r="D4" s="23"/>
      <c r="E4" s="23"/>
      <c r="F4" s="23"/>
    </row>
    <row r="5" spans="1:6" ht="15.75" customHeight="1">
      <c r="A5" s="108" t="s">
        <v>18</v>
      </c>
      <c r="B5" s="108"/>
      <c r="C5" s="108"/>
      <c r="D5" s="108"/>
      <c r="E5" s="108"/>
      <c r="F5" s="108"/>
    </row>
    <row r="6" spans="1:6" ht="18">
      <c r="B6" s="23"/>
      <c r="C6" s="23"/>
      <c r="D6" s="23"/>
      <c r="E6" s="5"/>
      <c r="F6" s="5"/>
    </row>
    <row r="7" spans="1:6" ht="18" customHeight="1">
      <c r="A7" s="108" t="s">
        <v>4</v>
      </c>
      <c r="B7" s="108"/>
      <c r="C7" s="108"/>
      <c r="D7" s="108"/>
      <c r="E7" s="108"/>
      <c r="F7" s="108"/>
    </row>
    <row r="8" spans="1:6" ht="18">
      <c r="A8" s="23"/>
      <c r="B8" s="23"/>
      <c r="C8" s="23"/>
      <c r="D8" s="23"/>
      <c r="E8" s="5"/>
      <c r="F8" s="5"/>
    </row>
    <row r="9" spans="1:6" ht="15.75" customHeight="1">
      <c r="A9" s="108" t="s">
        <v>50</v>
      </c>
      <c r="B9" s="108"/>
      <c r="C9" s="108"/>
      <c r="D9" s="108"/>
      <c r="E9" s="108"/>
      <c r="F9" s="108"/>
    </row>
    <row r="10" spans="1:6" ht="18">
      <c r="A10" s="23"/>
      <c r="B10" s="23"/>
      <c r="C10" s="23"/>
      <c r="D10" s="23"/>
      <c r="E10" s="5"/>
      <c r="F10" s="5"/>
    </row>
    <row r="11" spans="1:6" ht="25.5">
      <c r="A11" s="19" t="s">
        <v>52</v>
      </c>
      <c r="B11" s="18" t="s">
        <v>34</v>
      </c>
      <c r="C11" s="19" t="s">
        <v>35</v>
      </c>
      <c r="D11" s="19" t="s">
        <v>32</v>
      </c>
      <c r="E11" s="19" t="s">
        <v>26</v>
      </c>
      <c r="F11" s="19" t="s">
        <v>33</v>
      </c>
    </row>
    <row r="12" spans="1:6">
      <c r="A12" s="39" t="s">
        <v>0</v>
      </c>
      <c r="B12" s="98">
        <f>SUM(B13,B17,B19,B22,B25)</f>
        <v>7765160.71</v>
      </c>
      <c r="C12" s="60">
        <f>SUM(C13,C17,C19,C22,C25)</f>
        <v>984173.55</v>
      </c>
      <c r="D12" s="60">
        <f>SUM(D13,D17,D19,D22,D25)</f>
        <v>1145286.51</v>
      </c>
      <c r="E12" s="81">
        <f>SUM(E13,E17,E19,E22,E25)</f>
        <v>1168383.68</v>
      </c>
      <c r="F12" s="60">
        <f>SUM(F13,F17,F19,F22,F25,)</f>
        <v>1197593.31</v>
      </c>
    </row>
    <row r="13" spans="1:6">
      <c r="A13" s="24" t="s">
        <v>55</v>
      </c>
      <c r="B13" s="60">
        <f>SUM(B14:B16)</f>
        <v>288542.69</v>
      </c>
      <c r="C13" s="60">
        <f>SUM(C14:C16)</f>
        <v>15718</v>
      </c>
      <c r="D13" s="60">
        <f>SUM(D14:D16)</f>
        <v>1995.2</v>
      </c>
      <c r="E13" s="81">
        <f>SUM(E14:E16)</f>
        <v>2045.08</v>
      </c>
      <c r="F13" s="60">
        <f>SUM(F14:F16)</f>
        <v>2096.21</v>
      </c>
    </row>
    <row r="14" spans="1:6">
      <c r="A14" s="13" t="s">
        <v>56</v>
      </c>
      <c r="B14" s="59">
        <v>56454.47</v>
      </c>
      <c r="C14" s="59">
        <v>8097.41</v>
      </c>
      <c r="D14" s="59">
        <v>1995.2</v>
      </c>
      <c r="E14" s="59">
        <v>2045.08</v>
      </c>
      <c r="F14" s="59">
        <v>2096.21</v>
      </c>
    </row>
    <row r="15" spans="1:6">
      <c r="A15" s="66" t="s">
        <v>141</v>
      </c>
      <c r="B15" s="59">
        <v>104941.23</v>
      </c>
      <c r="C15" s="59">
        <v>0</v>
      </c>
      <c r="D15" s="59">
        <v>0</v>
      </c>
      <c r="E15" s="59">
        <v>0</v>
      </c>
      <c r="F15" s="59">
        <v>0</v>
      </c>
    </row>
    <row r="16" spans="1:6">
      <c r="A16" s="66" t="s">
        <v>75</v>
      </c>
      <c r="B16" s="59">
        <v>127146.99</v>
      </c>
      <c r="C16" s="59">
        <v>7620.59</v>
      </c>
      <c r="D16" s="59">
        <v>0</v>
      </c>
      <c r="E16" s="59">
        <v>0</v>
      </c>
      <c r="F16" s="59">
        <v>0</v>
      </c>
    </row>
    <row r="17" spans="1:6">
      <c r="A17" s="67" t="s">
        <v>57</v>
      </c>
      <c r="B17" s="99">
        <f>SUM(B18)</f>
        <v>15062.45</v>
      </c>
      <c r="C17" s="71">
        <f>SUM(C18)</f>
        <v>3778</v>
      </c>
      <c r="D17" s="71">
        <f>SUM(D18)</f>
        <v>5100</v>
      </c>
      <c r="E17" s="71">
        <f>SUM(E18)</f>
        <v>5227.5</v>
      </c>
      <c r="F17" s="71">
        <f>SUM(F18)</f>
        <v>5358.2</v>
      </c>
    </row>
    <row r="18" spans="1:6">
      <c r="A18" s="66" t="s">
        <v>76</v>
      </c>
      <c r="B18" s="88">
        <v>15062.45</v>
      </c>
      <c r="C18" s="59">
        <v>3778</v>
      </c>
      <c r="D18" s="59">
        <v>5100</v>
      </c>
      <c r="E18" s="59">
        <v>5227.5</v>
      </c>
      <c r="F18" s="59">
        <v>5358.2</v>
      </c>
    </row>
    <row r="19" spans="1:6" ht="25.5">
      <c r="A19" s="11" t="s">
        <v>54</v>
      </c>
      <c r="B19" s="99">
        <f>SUM(B20:B21)</f>
        <v>599117.11</v>
      </c>
      <c r="C19" s="71">
        <f>SUM(C20:C21)</f>
        <v>81974.05</v>
      </c>
      <c r="D19" s="71">
        <f>SUM(D20:D21)</f>
        <v>84397.31</v>
      </c>
      <c r="E19" s="71">
        <f>SUM(E20:E21)</f>
        <v>86507.26</v>
      </c>
      <c r="F19" s="71">
        <f>SUM(F20:F21)</f>
        <v>88669.95</v>
      </c>
    </row>
    <row r="20" spans="1:6" ht="25.5">
      <c r="A20" s="68" t="s">
        <v>77</v>
      </c>
      <c r="B20" s="88">
        <v>0</v>
      </c>
      <c r="C20" s="59">
        <v>132</v>
      </c>
      <c r="D20" s="59">
        <v>100</v>
      </c>
      <c r="E20" s="59">
        <v>102.5</v>
      </c>
      <c r="F20" s="59">
        <v>105.06</v>
      </c>
    </row>
    <row r="21" spans="1:6" ht="25.5">
      <c r="A21" s="69" t="s">
        <v>78</v>
      </c>
      <c r="B21" s="88">
        <v>599117.11</v>
      </c>
      <c r="C21" s="59">
        <v>81842.05</v>
      </c>
      <c r="D21" s="59">
        <v>84297.31</v>
      </c>
      <c r="E21" s="59">
        <v>86404.76</v>
      </c>
      <c r="F21" s="59">
        <v>88564.89</v>
      </c>
    </row>
    <row r="22" spans="1:6">
      <c r="A22" s="39" t="s">
        <v>53</v>
      </c>
      <c r="B22" s="99">
        <f>SUM(B23:B24)</f>
        <v>6862438.46</v>
      </c>
      <c r="C22" s="71">
        <f>SUM(C23:C24)</f>
        <v>882637.5</v>
      </c>
      <c r="D22" s="71">
        <f>SUM(D23:D24)</f>
        <v>1053728</v>
      </c>
      <c r="E22" s="71">
        <f>SUM(E23:E24)</f>
        <v>1074536.19</v>
      </c>
      <c r="F22" s="84">
        <f>SUM(F23:F24)</f>
        <v>1101399.6099999999</v>
      </c>
    </row>
    <row r="23" spans="1:6">
      <c r="A23" s="70" t="s">
        <v>79</v>
      </c>
      <c r="B23" s="88">
        <v>6696337.4900000002</v>
      </c>
      <c r="C23" s="59">
        <v>865031.87</v>
      </c>
      <c r="D23" s="59">
        <v>1020918</v>
      </c>
      <c r="E23" s="59">
        <v>1046440.94</v>
      </c>
      <c r="F23" s="82">
        <v>1072601.97</v>
      </c>
    </row>
    <row r="24" spans="1:6">
      <c r="A24" s="66" t="s">
        <v>80</v>
      </c>
      <c r="B24" s="88">
        <v>166100.97</v>
      </c>
      <c r="C24" s="59">
        <v>17605.63</v>
      </c>
      <c r="D24" s="59">
        <v>32810</v>
      </c>
      <c r="E24" s="59">
        <v>28095.25</v>
      </c>
      <c r="F24" s="82">
        <v>28797.64</v>
      </c>
    </row>
    <row r="25" spans="1:6">
      <c r="A25" s="67" t="s">
        <v>81</v>
      </c>
      <c r="B25" s="87">
        <f>SUM(B26)</f>
        <v>0</v>
      </c>
      <c r="C25" s="71">
        <f>SUM(C26)</f>
        <v>66</v>
      </c>
      <c r="D25" s="71">
        <f>SUM(D26)</f>
        <v>66</v>
      </c>
      <c r="E25" s="71">
        <f>SUM(E26)</f>
        <v>67.650000000000006</v>
      </c>
      <c r="F25" s="84">
        <f>SUM(F26)</f>
        <v>69.34</v>
      </c>
    </row>
    <row r="26" spans="1:6">
      <c r="A26" s="66" t="s">
        <v>82</v>
      </c>
      <c r="B26" s="59">
        <v>0</v>
      </c>
      <c r="C26" s="59">
        <v>66</v>
      </c>
      <c r="D26" s="59">
        <v>66</v>
      </c>
      <c r="E26" s="59">
        <v>67.650000000000006</v>
      </c>
      <c r="F26" s="82">
        <v>69.34</v>
      </c>
    </row>
    <row r="28" spans="1:6" ht="31.5" customHeight="1"/>
    <row r="29" spans="1:6" ht="15.75" customHeight="1">
      <c r="A29" s="108" t="s">
        <v>51</v>
      </c>
      <c r="B29" s="108"/>
      <c r="C29" s="108"/>
      <c r="D29" s="108"/>
      <c r="E29" s="108"/>
      <c r="F29" s="108"/>
    </row>
    <row r="30" spans="1:6" ht="18">
      <c r="A30" s="23"/>
      <c r="B30" s="23"/>
      <c r="C30" s="23"/>
      <c r="D30" s="23"/>
      <c r="E30" s="5"/>
      <c r="F30" s="5"/>
    </row>
    <row r="31" spans="1:6" ht="25.5">
      <c r="A31" s="19" t="s">
        <v>52</v>
      </c>
      <c r="B31" s="18" t="s">
        <v>34</v>
      </c>
      <c r="C31" s="19" t="s">
        <v>35</v>
      </c>
      <c r="D31" s="19" t="s">
        <v>32</v>
      </c>
      <c r="E31" s="19" t="s">
        <v>26</v>
      </c>
      <c r="F31" s="19" t="s">
        <v>33</v>
      </c>
    </row>
    <row r="32" spans="1:6">
      <c r="A32" s="39" t="s">
        <v>1</v>
      </c>
      <c r="B32" s="98">
        <f>SUM(B33,B39,B43,B46,B37)</f>
        <v>8692024.5</v>
      </c>
      <c r="C32" s="81">
        <f>SUM(C33,C37,C39,C43,C46)</f>
        <v>999961.43</v>
      </c>
      <c r="D32" s="60">
        <f>SUM(D33,D37,D39,D43,D46)</f>
        <v>1149286.51</v>
      </c>
      <c r="E32" s="83">
        <f>SUM(E33,E37,E39,E43,E46)</f>
        <v>1172483.68</v>
      </c>
      <c r="F32" s="60">
        <f>SUM(F33,F37,F39,F43,F46)</f>
        <v>1201795.81</v>
      </c>
    </row>
    <row r="33" spans="1:6" ht="15.75" customHeight="1">
      <c r="A33" s="24" t="s">
        <v>55</v>
      </c>
      <c r="B33" s="99">
        <f>SUM(B34:B36)</f>
        <v>288542.69</v>
      </c>
      <c r="C33" s="71">
        <f>SUM(C34:C36)</f>
        <v>15718</v>
      </c>
      <c r="D33" s="71">
        <f>SUM(D34:D36)</f>
        <v>1995.2</v>
      </c>
      <c r="E33" s="71">
        <f>SUM(E34:E36)</f>
        <v>2045.08</v>
      </c>
      <c r="F33" s="71">
        <f>SUM(F34:F36)</f>
        <v>2096.21</v>
      </c>
    </row>
    <row r="34" spans="1:6">
      <c r="A34" s="13" t="s">
        <v>56</v>
      </c>
      <c r="B34" s="88">
        <v>56454.47</v>
      </c>
      <c r="C34" s="59">
        <v>8097.41</v>
      </c>
      <c r="D34" s="59">
        <v>1995.2</v>
      </c>
      <c r="E34" s="59">
        <v>2045.08</v>
      </c>
      <c r="F34" s="59">
        <v>2096.21</v>
      </c>
    </row>
    <row r="35" spans="1:6">
      <c r="A35" s="66" t="s">
        <v>141</v>
      </c>
      <c r="B35" s="88">
        <v>104941.23</v>
      </c>
      <c r="C35" s="59">
        <v>0</v>
      </c>
      <c r="D35" s="59">
        <v>0</v>
      </c>
      <c r="E35" s="59">
        <v>0</v>
      </c>
      <c r="F35" s="59">
        <v>0</v>
      </c>
    </row>
    <row r="36" spans="1:6">
      <c r="A36" s="66" t="s">
        <v>75</v>
      </c>
      <c r="B36" s="88">
        <v>127146.99</v>
      </c>
      <c r="C36" s="59">
        <v>7620.59</v>
      </c>
      <c r="D36" s="59">
        <v>0</v>
      </c>
      <c r="E36" s="59">
        <v>0</v>
      </c>
      <c r="F36" s="59">
        <v>0</v>
      </c>
    </row>
    <row r="37" spans="1:6">
      <c r="A37" s="24" t="s">
        <v>57</v>
      </c>
      <c r="B37" s="99">
        <f>SUM(B38)</f>
        <v>15062.45</v>
      </c>
      <c r="C37" s="71">
        <f>SUM(C38)</f>
        <v>3778</v>
      </c>
      <c r="D37" s="71">
        <f>SUM(D38)</f>
        <v>5100</v>
      </c>
      <c r="E37" s="71">
        <f>SUM(E38)</f>
        <v>5227.5</v>
      </c>
      <c r="F37" s="71">
        <f>SUM(F38)</f>
        <v>5358.2</v>
      </c>
    </row>
    <row r="38" spans="1:6">
      <c r="A38" s="13" t="s">
        <v>58</v>
      </c>
      <c r="B38" s="88">
        <v>15062.45</v>
      </c>
      <c r="C38" s="59">
        <v>3778</v>
      </c>
      <c r="D38" s="59">
        <v>5100</v>
      </c>
      <c r="E38" s="59">
        <v>5227.5</v>
      </c>
      <c r="F38" s="82">
        <v>5358.2</v>
      </c>
    </row>
    <row r="39" spans="1:6" ht="26.25">
      <c r="A39" s="72" t="s">
        <v>54</v>
      </c>
      <c r="B39" s="80">
        <f>SUM(B40:B42)</f>
        <v>1525980.9</v>
      </c>
      <c r="C39" s="80">
        <f>SUM(C40:C42)</f>
        <v>97761.930000000008</v>
      </c>
      <c r="D39" s="80">
        <f>SUM(D40:D42)</f>
        <v>88397.31</v>
      </c>
      <c r="E39" s="80">
        <f>SUM(E40:E42)</f>
        <v>90607.26</v>
      </c>
      <c r="F39" s="80">
        <f>SUM(F40:F42)</f>
        <v>92872.45</v>
      </c>
    </row>
    <row r="40" spans="1:6" ht="26.25">
      <c r="A40" s="78" t="s">
        <v>77</v>
      </c>
      <c r="B40" s="75">
        <v>0</v>
      </c>
      <c r="C40" s="75">
        <v>132</v>
      </c>
      <c r="D40" s="75">
        <v>100</v>
      </c>
      <c r="E40" s="75">
        <v>102.5</v>
      </c>
      <c r="F40" s="75">
        <v>105.06</v>
      </c>
    </row>
    <row r="41" spans="1:6">
      <c r="A41" s="78" t="s">
        <v>84</v>
      </c>
      <c r="B41" s="75">
        <v>926863.79</v>
      </c>
      <c r="C41" s="75">
        <v>15787.88</v>
      </c>
      <c r="D41" s="75">
        <v>4000</v>
      </c>
      <c r="E41" s="75">
        <v>4100</v>
      </c>
      <c r="F41" s="75">
        <v>4202.5</v>
      </c>
    </row>
    <row r="42" spans="1:6" ht="26.25">
      <c r="A42" s="78" t="s">
        <v>83</v>
      </c>
      <c r="B42" s="75">
        <v>599117.11</v>
      </c>
      <c r="C42" s="75">
        <v>81842.05</v>
      </c>
      <c r="D42" s="75">
        <v>84297.31</v>
      </c>
      <c r="E42" s="75">
        <v>86404.76</v>
      </c>
      <c r="F42" s="75">
        <v>88564.89</v>
      </c>
    </row>
    <row r="43" spans="1:6">
      <c r="A43" s="76" t="s">
        <v>53</v>
      </c>
      <c r="B43" s="80">
        <f>SUM(B44:B45)</f>
        <v>6862438.46</v>
      </c>
      <c r="C43" s="80">
        <f>SUM(C44:C45)</f>
        <v>882637.5</v>
      </c>
      <c r="D43" s="80">
        <f>SUM(D44:D45)</f>
        <v>1053728</v>
      </c>
      <c r="E43" s="80">
        <f>SUM(E44:E45)</f>
        <v>1074536.19</v>
      </c>
      <c r="F43" s="80">
        <f>SUM(F44:F45)</f>
        <v>1101399.6099999999</v>
      </c>
    </row>
    <row r="44" spans="1:6">
      <c r="A44" s="79" t="s">
        <v>79</v>
      </c>
      <c r="B44" s="75">
        <v>6696337.4900000002</v>
      </c>
      <c r="C44" s="75">
        <v>865031.87</v>
      </c>
      <c r="D44" s="75">
        <v>1020918</v>
      </c>
      <c r="E44" s="75">
        <v>1046440.94</v>
      </c>
      <c r="F44" s="75">
        <v>1072601.97</v>
      </c>
    </row>
    <row r="45" spans="1:6">
      <c r="A45" s="79" t="s">
        <v>80</v>
      </c>
      <c r="B45" s="75">
        <v>166100.97</v>
      </c>
      <c r="C45" s="75">
        <v>17605.63</v>
      </c>
      <c r="D45" s="75">
        <v>32810</v>
      </c>
      <c r="E45" s="75">
        <v>28095.25</v>
      </c>
      <c r="F45" s="75">
        <v>28797.64</v>
      </c>
    </row>
    <row r="46" spans="1:6">
      <c r="A46" s="76" t="s">
        <v>81</v>
      </c>
      <c r="B46" s="80">
        <f>SUM(B47)</f>
        <v>0</v>
      </c>
      <c r="C46" s="80">
        <f>SUM(C47)</f>
        <v>66</v>
      </c>
      <c r="D46" s="80">
        <f>SUM(D47)</f>
        <v>66</v>
      </c>
      <c r="E46" s="80">
        <f>SUM(E47)</f>
        <v>67.650000000000006</v>
      </c>
      <c r="F46" s="80">
        <f>SUM(F47)</f>
        <v>69.34</v>
      </c>
    </row>
    <row r="47" spans="1:6">
      <c r="A47" s="79" t="s">
        <v>82</v>
      </c>
      <c r="B47" s="75">
        <v>0</v>
      </c>
      <c r="C47" s="75">
        <v>66</v>
      </c>
      <c r="D47" s="75">
        <v>66</v>
      </c>
      <c r="E47" s="75">
        <v>67.650000000000006</v>
      </c>
      <c r="F47" s="75">
        <v>69.34</v>
      </c>
    </row>
  </sheetData>
  <mergeCells count="5">
    <mergeCell ref="A3:F3"/>
    <mergeCell ref="A5:F5"/>
    <mergeCell ref="A7:F7"/>
    <mergeCell ref="A9:F9"/>
    <mergeCell ref="A29:F29"/>
  </mergeCells>
  <pageMargins left="0.7" right="0.7" top="0.75" bottom="0.75" header="0.3" footer="0.3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6"/>
  <sheetViews>
    <sheetView workbookViewId="0">
      <selection activeCell="B12" sqref="B12"/>
    </sheetView>
  </sheetViews>
  <sheetFormatPr defaultRowHeight="15"/>
  <cols>
    <col min="1" max="1" width="37.7109375" customWidth="1"/>
    <col min="2" max="6" width="25.28515625" customWidth="1"/>
  </cols>
  <sheetData>
    <row r="1" spans="1:6" ht="33" customHeight="1">
      <c r="A1" s="89" t="s">
        <v>74</v>
      </c>
    </row>
    <row r="3" spans="1:6" ht="42" customHeight="1">
      <c r="A3" s="108" t="s">
        <v>31</v>
      </c>
      <c r="B3" s="108"/>
      <c r="C3" s="108"/>
      <c r="D3" s="108"/>
      <c r="E3" s="108"/>
      <c r="F3" s="108"/>
    </row>
    <row r="4" spans="1:6" ht="18" customHeight="1">
      <c r="A4" s="4"/>
      <c r="B4" s="4"/>
      <c r="C4" s="4"/>
      <c r="D4" s="4"/>
      <c r="E4" s="4"/>
      <c r="F4" s="4"/>
    </row>
    <row r="5" spans="1:6" ht="15.75">
      <c r="A5" s="108" t="s">
        <v>18</v>
      </c>
      <c r="B5" s="108"/>
      <c r="C5" s="108"/>
      <c r="D5" s="108"/>
      <c r="E5" s="121"/>
      <c r="F5" s="121"/>
    </row>
    <row r="6" spans="1:6" ht="18">
      <c r="A6" s="4"/>
      <c r="B6" s="4"/>
      <c r="C6" s="4"/>
      <c r="D6" s="4"/>
      <c r="E6" s="5"/>
      <c r="F6" s="5"/>
    </row>
    <row r="7" spans="1:6" ht="18" customHeight="1">
      <c r="A7" s="108" t="s">
        <v>4</v>
      </c>
      <c r="B7" s="109"/>
      <c r="C7" s="109"/>
      <c r="D7" s="109"/>
      <c r="E7" s="109"/>
      <c r="F7" s="109"/>
    </row>
    <row r="8" spans="1:6" ht="18">
      <c r="A8" s="4"/>
      <c r="B8" s="4"/>
      <c r="C8" s="4"/>
      <c r="D8" s="4"/>
      <c r="E8" s="5"/>
      <c r="F8" s="5"/>
    </row>
    <row r="9" spans="1:6" ht="15.75">
      <c r="A9" s="108" t="s">
        <v>13</v>
      </c>
      <c r="B9" s="127"/>
      <c r="C9" s="127"/>
      <c r="D9" s="127"/>
      <c r="E9" s="127"/>
      <c r="F9" s="127"/>
    </row>
    <row r="10" spans="1:6" ht="18">
      <c r="A10" s="4"/>
      <c r="B10" s="4"/>
      <c r="C10" s="4"/>
      <c r="D10" s="4"/>
      <c r="E10" s="5"/>
      <c r="F10" s="5"/>
    </row>
    <row r="11" spans="1:6" ht="25.5">
      <c r="A11" s="19" t="s">
        <v>52</v>
      </c>
      <c r="B11" s="18" t="s">
        <v>34</v>
      </c>
      <c r="C11" s="19" t="s">
        <v>35</v>
      </c>
      <c r="D11" s="19" t="s">
        <v>32</v>
      </c>
      <c r="E11" s="19" t="s">
        <v>26</v>
      </c>
      <c r="F11" s="19" t="s">
        <v>33</v>
      </c>
    </row>
    <row r="12" spans="1:6" ht="15.75" customHeight="1">
      <c r="A12" s="11" t="s">
        <v>14</v>
      </c>
      <c r="B12" s="99">
        <f>SUM(B13)</f>
        <v>8692024.5</v>
      </c>
      <c r="C12" s="71">
        <f>SUM(C13)</f>
        <v>999961.43</v>
      </c>
      <c r="D12" s="71">
        <f>SUM(D13)</f>
        <v>1149286.51</v>
      </c>
      <c r="E12" s="71">
        <f>SUM(E13)</f>
        <v>1172483.68</v>
      </c>
      <c r="F12" s="71">
        <f>SUM(F13)</f>
        <v>1201795.8099999998</v>
      </c>
    </row>
    <row r="13" spans="1:6" ht="15.75" customHeight="1">
      <c r="A13" s="11" t="s">
        <v>85</v>
      </c>
      <c r="B13" s="99">
        <f>SUM(B14:B15)</f>
        <v>8692024.5</v>
      </c>
      <c r="C13" s="71">
        <f>SUM(C14:C15)</f>
        <v>999961.43</v>
      </c>
      <c r="D13" s="71">
        <f>SUM(D14:D15)</f>
        <v>1149286.51</v>
      </c>
      <c r="E13" s="71">
        <f>SUM(E14:E15)</f>
        <v>1172483.68</v>
      </c>
      <c r="F13" s="71">
        <f>SUM(F14:F15)</f>
        <v>1201795.8099999998</v>
      </c>
    </row>
    <row r="14" spans="1:6">
      <c r="A14" s="17" t="s">
        <v>86</v>
      </c>
      <c r="B14" s="88">
        <v>8691002.0899999999</v>
      </c>
      <c r="C14" s="59">
        <v>998206.79</v>
      </c>
      <c r="D14" s="59">
        <v>1147486.51</v>
      </c>
      <c r="E14" s="59">
        <v>1170638.68</v>
      </c>
      <c r="F14" s="59">
        <v>1199904.68</v>
      </c>
    </row>
    <row r="15" spans="1:6">
      <c r="A15" s="85" t="s">
        <v>87</v>
      </c>
      <c r="B15" s="59">
        <v>1022.41</v>
      </c>
      <c r="C15" s="59">
        <v>1754.64</v>
      </c>
      <c r="D15" s="59">
        <v>1800</v>
      </c>
      <c r="E15" s="59">
        <v>1845</v>
      </c>
      <c r="F15" s="59">
        <v>1891.13</v>
      </c>
    </row>
    <row r="16" spans="1:6">
      <c r="B16" s="101"/>
    </row>
  </sheetData>
  <mergeCells count="4">
    <mergeCell ref="A3:F3"/>
    <mergeCell ref="A5:F5"/>
    <mergeCell ref="A7:F7"/>
    <mergeCell ref="A9:F9"/>
  </mergeCells>
  <pageMargins left="0.7" right="0.7" top="0.75" bottom="0.75" header="0.3" footer="0.3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>
      <c r="A1" s="108" t="s">
        <v>31</v>
      </c>
      <c r="B1" s="108"/>
      <c r="C1" s="108"/>
      <c r="D1" s="108"/>
      <c r="E1" s="108"/>
      <c r="F1" s="108"/>
      <c r="G1" s="108"/>
      <c r="H1" s="108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108" t="s">
        <v>18</v>
      </c>
      <c r="B3" s="108"/>
      <c r="C3" s="108"/>
      <c r="D3" s="108"/>
      <c r="E3" s="108"/>
      <c r="F3" s="108"/>
      <c r="G3" s="108"/>
      <c r="H3" s="108"/>
    </row>
    <row r="4" spans="1:8" ht="18">
      <c r="A4" s="4"/>
      <c r="B4" s="4"/>
      <c r="C4" s="4"/>
      <c r="D4" s="4"/>
      <c r="E4" s="4"/>
      <c r="F4" s="4"/>
      <c r="G4" s="5"/>
      <c r="H4" s="5"/>
    </row>
    <row r="5" spans="1:8" ht="18" customHeight="1">
      <c r="A5" s="108" t="s">
        <v>59</v>
      </c>
      <c r="B5" s="108"/>
      <c r="C5" s="108"/>
      <c r="D5" s="108"/>
      <c r="E5" s="108"/>
      <c r="F5" s="108"/>
      <c r="G5" s="108"/>
      <c r="H5" s="108"/>
    </row>
    <row r="6" spans="1:8" ht="18">
      <c r="A6" s="4"/>
      <c r="B6" s="4"/>
      <c r="C6" s="4"/>
      <c r="D6" s="4"/>
      <c r="E6" s="4"/>
      <c r="F6" s="4"/>
      <c r="G6" s="5"/>
      <c r="H6" s="5"/>
    </row>
    <row r="7" spans="1:8" ht="25.5">
      <c r="A7" s="19" t="s">
        <v>5</v>
      </c>
      <c r="B7" s="18" t="s">
        <v>6</v>
      </c>
      <c r="C7" s="18" t="s">
        <v>30</v>
      </c>
      <c r="D7" s="18" t="s">
        <v>34</v>
      </c>
      <c r="E7" s="19" t="s">
        <v>35</v>
      </c>
      <c r="F7" s="19" t="s">
        <v>32</v>
      </c>
      <c r="G7" s="19" t="s">
        <v>26</v>
      </c>
      <c r="H7" s="19" t="s">
        <v>33</v>
      </c>
    </row>
    <row r="8" spans="1:8">
      <c r="A8" s="37"/>
      <c r="B8" s="38"/>
      <c r="C8" s="36" t="s">
        <v>61</v>
      </c>
      <c r="D8" s="38"/>
      <c r="E8" s="37"/>
      <c r="F8" s="37"/>
      <c r="G8" s="37"/>
      <c r="H8" s="37"/>
    </row>
    <row r="9" spans="1:8" ht="25.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>
      <c r="A11" s="11"/>
      <c r="B11" s="16"/>
      <c r="C11" s="40"/>
      <c r="D11" s="8"/>
      <c r="E11" s="9"/>
      <c r="F11" s="9"/>
      <c r="G11" s="9"/>
      <c r="H11" s="9"/>
    </row>
    <row r="12" spans="1:8">
      <c r="A12" s="11"/>
      <c r="B12" s="16"/>
      <c r="C12" s="36" t="s">
        <v>64</v>
      </c>
      <c r="D12" s="8"/>
      <c r="E12" s="9"/>
      <c r="F12" s="9"/>
      <c r="G12" s="9"/>
      <c r="H12" s="9"/>
    </row>
    <row r="13" spans="1:8" ht="25.5">
      <c r="A13" s="14">
        <v>5</v>
      </c>
      <c r="B13" s="15"/>
      <c r="C13" s="24" t="s">
        <v>16</v>
      </c>
      <c r="D13" s="8"/>
      <c r="E13" s="9"/>
      <c r="F13" s="9"/>
      <c r="G13" s="9"/>
      <c r="H13" s="9"/>
    </row>
    <row r="14" spans="1:8" ht="25.5">
      <c r="A14" s="16"/>
      <c r="B14" s="16">
        <v>54</v>
      </c>
      <c r="C14" s="25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5"/>
  <cols>
    <col min="1" max="6" width="25.28515625" customWidth="1"/>
  </cols>
  <sheetData>
    <row r="1" spans="1:6" ht="42" customHeight="1">
      <c r="A1" s="108" t="s">
        <v>31</v>
      </c>
      <c r="B1" s="108"/>
      <c r="C1" s="108"/>
      <c r="D1" s="108"/>
      <c r="E1" s="108"/>
      <c r="F1" s="108"/>
    </row>
    <row r="2" spans="1:6" ht="18" customHeight="1">
      <c r="A2" s="23"/>
      <c r="B2" s="23"/>
      <c r="C2" s="23"/>
      <c r="D2" s="23"/>
      <c r="E2" s="23"/>
      <c r="F2" s="23"/>
    </row>
    <row r="3" spans="1:6" ht="15.75" customHeight="1">
      <c r="A3" s="108" t="s">
        <v>18</v>
      </c>
      <c r="B3" s="108"/>
      <c r="C3" s="108"/>
      <c r="D3" s="108"/>
      <c r="E3" s="108"/>
      <c r="F3" s="108"/>
    </row>
    <row r="4" spans="1:6" ht="18">
      <c r="A4" s="23"/>
      <c r="B4" s="23"/>
      <c r="C4" s="23"/>
      <c r="D4" s="23"/>
      <c r="E4" s="5"/>
      <c r="F4" s="5"/>
    </row>
    <row r="5" spans="1:6" ht="18" customHeight="1">
      <c r="A5" s="108" t="s">
        <v>60</v>
      </c>
      <c r="B5" s="108"/>
      <c r="C5" s="108"/>
      <c r="D5" s="108"/>
      <c r="E5" s="108"/>
      <c r="F5" s="108"/>
    </row>
    <row r="6" spans="1:6" ht="18">
      <c r="A6" s="23"/>
      <c r="B6" s="23"/>
      <c r="C6" s="23"/>
      <c r="D6" s="23"/>
      <c r="E6" s="5"/>
      <c r="F6" s="5"/>
    </row>
    <row r="7" spans="1:6" ht="25.5">
      <c r="A7" s="18" t="s">
        <v>52</v>
      </c>
      <c r="B7" s="18" t="s">
        <v>34</v>
      </c>
      <c r="C7" s="19" t="s">
        <v>35</v>
      </c>
      <c r="D7" s="19" t="s">
        <v>32</v>
      </c>
      <c r="E7" s="19" t="s">
        <v>26</v>
      </c>
      <c r="F7" s="19" t="s">
        <v>33</v>
      </c>
    </row>
    <row r="8" spans="1:6">
      <c r="A8" s="11" t="s">
        <v>61</v>
      </c>
      <c r="B8" s="8"/>
      <c r="C8" s="9"/>
      <c r="D8" s="9"/>
      <c r="E8" s="9"/>
      <c r="F8" s="9"/>
    </row>
    <row r="9" spans="1:6" ht="25.5">
      <c r="A9" s="11" t="s">
        <v>62</v>
      </c>
      <c r="B9" s="8"/>
      <c r="C9" s="9"/>
      <c r="D9" s="9"/>
      <c r="E9" s="9"/>
      <c r="F9" s="9"/>
    </row>
    <row r="10" spans="1:6" ht="25.5">
      <c r="A10" s="17" t="s">
        <v>63</v>
      </c>
      <c r="B10" s="8"/>
      <c r="C10" s="9"/>
      <c r="D10" s="9"/>
      <c r="E10" s="9"/>
      <c r="F10" s="9"/>
    </row>
    <row r="11" spans="1:6">
      <c r="A11" s="17"/>
      <c r="B11" s="8"/>
      <c r="C11" s="9"/>
      <c r="D11" s="9"/>
      <c r="E11" s="9"/>
      <c r="F11" s="9"/>
    </row>
    <row r="12" spans="1:6">
      <c r="A12" s="11" t="s">
        <v>64</v>
      </c>
      <c r="B12" s="8"/>
      <c r="C12" s="9"/>
      <c r="D12" s="9"/>
      <c r="E12" s="9"/>
      <c r="F12" s="9"/>
    </row>
    <row r="13" spans="1:6">
      <c r="A13" s="24" t="s">
        <v>55</v>
      </c>
      <c r="B13" s="8"/>
      <c r="C13" s="9"/>
      <c r="D13" s="9"/>
      <c r="E13" s="9"/>
      <c r="F13" s="9"/>
    </row>
    <row r="14" spans="1:6">
      <c r="A14" s="13" t="s">
        <v>56</v>
      </c>
      <c r="B14" s="8"/>
      <c r="C14" s="9"/>
      <c r="D14" s="9"/>
      <c r="E14" s="9"/>
      <c r="F14" s="10"/>
    </row>
    <row r="15" spans="1:6">
      <c r="A15" s="24" t="s">
        <v>57</v>
      </c>
      <c r="B15" s="8"/>
      <c r="C15" s="9"/>
      <c r="D15" s="9"/>
      <c r="E15" s="9"/>
      <c r="F15" s="10"/>
    </row>
    <row r="16" spans="1:6">
      <c r="A16" s="13" t="s">
        <v>58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29"/>
  <sheetViews>
    <sheetView tabSelected="1" workbookViewId="0">
      <selection activeCell="A18" sqref="A18:C18"/>
    </sheetView>
  </sheetViews>
  <sheetFormatPr defaultRowHeight="1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35.25" customHeight="1">
      <c r="A1" s="89" t="s">
        <v>74</v>
      </c>
      <c r="B1" s="89"/>
      <c r="C1" s="89"/>
      <c r="D1" s="89"/>
    </row>
    <row r="3" spans="1:9" ht="42" customHeight="1">
      <c r="A3" s="108" t="s">
        <v>31</v>
      </c>
      <c r="B3" s="108"/>
      <c r="C3" s="108"/>
      <c r="D3" s="108"/>
      <c r="E3" s="108"/>
      <c r="F3" s="108"/>
      <c r="G3" s="108"/>
      <c r="H3" s="108"/>
      <c r="I3" s="108"/>
    </row>
    <row r="4" spans="1:9" ht="18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>
      <c r="A5" s="108" t="s">
        <v>17</v>
      </c>
      <c r="B5" s="109"/>
      <c r="C5" s="109"/>
      <c r="D5" s="109"/>
      <c r="E5" s="109"/>
      <c r="F5" s="109"/>
      <c r="G5" s="109"/>
      <c r="H5" s="109"/>
      <c r="I5" s="109"/>
    </row>
    <row r="6" spans="1:9" ht="18">
      <c r="A6" s="4"/>
      <c r="B6" s="4"/>
      <c r="C6" s="4"/>
      <c r="D6" s="4"/>
      <c r="E6" s="4"/>
      <c r="F6" s="4"/>
      <c r="G6" s="4"/>
      <c r="H6" s="5"/>
      <c r="I6" s="5"/>
    </row>
    <row r="7" spans="1:9" ht="25.5">
      <c r="A7" s="146" t="s">
        <v>19</v>
      </c>
      <c r="B7" s="147"/>
      <c r="C7" s="148"/>
      <c r="D7" s="18" t="s">
        <v>20</v>
      </c>
      <c r="E7" s="18" t="s">
        <v>34</v>
      </c>
      <c r="F7" s="19" t="s">
        <v>35</v>
      </c>
      <c r="G7" s="19" t="s">
        <v>32</v>
      </c>
      <c r="H7" s="19" t="s">
        <v>26</v>
      </c>
      <c r="I7" s="19" t="s">
        <v>33</v>
      </c>
    </row>
    <row r="8" spans="1:9" ht="25.5">
      <c r="A8" s="143" t="s">
        <v>88</v>
      </c>
      <c r="B8" s="144"/>
      <c r="C8" s="145"/>
      <c r="D8" s="27" t="s">
        <v>89</v>
      </c>
      <c r="E8" s="99">
        <f>SUM(E9,E13,E18,E22)</f>
        <v>7081167.870000001</v>
      </c>
      <c r="F8" s="71">
        <f>SUM(F9,F13)</f>
        <v>943936.05</v>
      </c>
      <c r="G8" s="71">
        <f>SUM(G9,G13)</f>
        <v>1090611.31</v>
      </c>
      <c r="H8" s="71">
        <f>SUM(H9,H13)</f>
        <v>1117876.5999999999</v>
      </c>
      <c r="I8" s="71">
        <f>SUM(I9,I13)</f>
        <v>1145823.54</v>
      </c>
    </row>
    <row r="9" spans="1:9">
      <c r="A9" s="143" t="s">
        <v>90</v>
      </c>
      <c r="B9" s="144"/>
      <c r="C9" s="145"/>
      <c r="D9" s="27" t="s">
        <v>121</v>
      </c>
      <c r="E9" s="99">
        <f>SUM(E10)</f>
        <v>556967.11</v>
      </c>
      <c r="F9" s="71">
        <f t="shared" ref="F9:I11" si="0">SUM(F10)</f>
        <v>81842.05</v>
      </c>
      <c r="G9" s="71">
        <f t="shared" si="0"/>
        <v>84297.31</v>
      </c>
      <c r="H9" s="71">
        <f t="shared" si="0"/>
        <v>86404.76</v>
      </c>
      <c r="I9" s="71">
        <f t="shared" si="0"/>
        <v>88564.89</v>
      </c>
    </row>
    <row r="10" spans="1:9">
      <c r="A10" s="149" t="s">
        <v>91</v>
      </c>
      <c r="B10" s="150"/>
      <c r="C10" s="151"/>
      <c r="D10" s="35" t="s">
        <v>93</v>
      </c>
      <c r="E10" s="88">
        <f>SUM(E11)</f>
        <v>556967.11</v>
      </c>
      <c r="F10" s="59">
        <f t="shared" si="0"/>
        <v>81842.05</v>
      </c>
      <c r="G10" s="59">
        <f t="shared" si="0"/>
        <v>84297.31</v>
      </c>
      <c r="H10" s="59">
        <f t="shared" si="0"/>
        <v>86404.76</v>
      </c>
      <c r="I10" s="82">
        <f t="shared" si="0"/>
        <v>88564.89</v>
      </c>
    </row>
    <row r="11" spans="1:9">
      <c r="A11" s="152">
        <v>3</v>
      </c>
      <c r="B11" s="153"/>
      <c r="C11" s="154"/>
      <c r="D11" s="26" t="s">
        <v>9</v>
      </c>
      <c r="E11" s="88">
        <v>556967.11</v>
      </c>
      <c r="F11" s="59">
        <f t="shared" si="0"/>
        <v>81842.05</v>
      </c>
      <c r="G11" s="59">
        <f t="shared" si="0"/>
        <v>84297.31</v>
      </c>
      <c r="H11" s="59">
        <f t="shared" si="0"/>
        <v>86404.76</v>
      </c>
      <c r="I11" s="82">
        <f t="shared" si="0"/>
        <v>88564.89</v>
      </c>
    </row>
    <row r="12" spans="1:9">
      <c r="A12" s="155">
        <v>32</v>
      </c>
      <c r="B12" s="156"/>
      <c r="C12" s="157"/>
      <c r="D12" s="26" t="s">
        <v>21</v>
      </c>
      <c r="E12" s="88">
        <v>556967.11</v>
      </c>
      <c r="F12" s="59">
        <v>81842.05</v>
      </c>
      <c r="G12" s="59">
        <v>84297.31</v>
      </c>
      <c r="H12" s="59">
        <v>86404.76</v>
      </c>
      <c r="I12" s="82">
        <v>88564.89</v>
      </c>
    </row>
    <row r="13" spans="1:9">
      <c r="A13" s="143" t="s">
        <v>137</v>
      </c>
      <c r="B13" s="144"/>
      <c r="C13" s="145"/>
      <c r="D13" s="64" t="s">
        <v>138</v>
      </c>
      <c r="E13" s="99">
        <f>SUM(E14)</f>
        <v>6377109.5300000003</v>
      </c>
      <c r="F13" s="71">
        <f t="shared" ref="F13:I14" si="1">SUM(F14)</f>
        <v>862094</v>
      </c>
      <c r="G13" s="71">
        <f t="shared" si="1"/>
        <v>1006314</v>
      </c>
      <c r="H13" s="71">
        <f t="shared" si="1"/>
        <v>1031471.84</v>
      </c>
      <c r="I13" s="84">
        <f t="shared" si="1"/>
        <v>1057258.6500000001</v>
      </c>
    </row>
    <row r="14" spans="1:9">
      <c r="A14" s="149" t="s">
        <v>92</v>
      </c>
      <c r="B14" s="150"/>
      <c r="C14" s="151"/>
      <c r="D14" s="65" t="s">
        <v>105</v>
      </c>
      <c r="E14" s="88">
        <f>SUM(E15)</f>
        <v>6377109.5300000003</v>
      </c>
      <c r="F14" s="59">
        <f t="shared" si="1"/>
        <v>862094</v>
      </c>
      <c r="G14" s="59">
        <f t="shared" si="1"/>
        <v>1006314</v>
      </c>
      <c r="H14" s="59">
        <f t="shared" si="1"/>
        <v>1031471.84</v>
      </c>
      <c r="I14" s="82">
        <f t="shared" si="1"/>
        <v>1057258.6500000001</v>
      </c>
    </row>
    <row r="15" spans="1:9">
      <c r="A15" s="152">
        <v>3</v>
      </c>
      <c r="B15" s="153"/>
      <c r="C15" s="154"/>
      <c r="D15" s="65" t="s">
        <v>9</v>
      </c>
      <c r="E15" s="88">
        <f>SUM(E16:E17)</f>
        <v>6377109.5300000003</v>
      </c>
      <c r="F15" s="59">
        <f>SUM(F16:F17)</f>
        <v>862094</v>
      </c>
      <c r="G15" s="59">
        <f>SUM(G16:G17)</f>
        <v>1006314</v>
      </c>
      <c r="H15" s="59">
        <f>SUM(H16:H17)</f>
        <v>1031471.84</v>
      </c>
      <c r="I15" s="82">
        <f>SUM(I16:I17)</f>
        <v>1057258.6500000001</v>
      </c>
    </row>
    <row r="16" spans="1:9">
      <c r="A16" s="155">
        <v>31</v>
      </c>
      <c r="B16" s="156"/>
      <c r="C16" s="157"/>
      <c r="D16" s="65" t="s">
        <v>10</v>
      </c>
      <c r="E16" s="88">
        <v>6366884.5300000003</v>
      </c>
      <c r="F16" s="59">
        <v>860414</v>
      </c>
      <c r="G16" s="59">
        <v>1004634</v>
      </c>
      <c r="H16" s="59">
        <v>1029749.84</v>
      </c>
      <c r="I16" s="82">
        <v>1055493.6000000001</v>
      </c>
    </row>
    <row r="17" spans="1:9" ht="17.25" customHeight="1">
      <c r="A17" s="158">
        <v>32</v>
      </c>
      <c r="B17" s="159"/>
      <c r="C17" s="160"/>
      <c r="D17" s="65" t="s">
        <v>21</v>
      </c>
      <c r="E17" s="88">
        <v>10225</v>
      </c>
      <c r="F17" s="59">
        <v>1680</v>
      </c>
      <c r="G17" s="59">
        <v>1680</v>
      </c>
      <c r="H17" s="59">
        <v>1722</v>
      </c>
      <c r="I17" s="82">
        <v>1765.05</v>
      </c>
    </row>
    <row r="18" spans="1:9" ht="17.25" customHeight="1">
      <c r="A18" s="143" t="s">
        <v>142</v>
      </c>
      <c r="B18" s="144"/>
      <c r="C18" s="145"/>
      <c r="D18" s="103" t="s">
        <v>143</v>
      </c>
      <c r="E18" s="99">
        <f>SUM(E19)</f>
        <v>104941.23</v>
      </c>
      <c r="F18" s="59">
        <f>SUM(F19)</f>
        <v>0</v>
      </c>
      <c r="G18" s="59">
        <f>SUM(G19)</f>
        <v>0</v>
      </c>
      <c r="H18" s="59">
        <f>SUM(H19)</f>
        <v>0</v>
      </c>
      <c r="I18" s="82">
        <f>SUM(I19)</f>
        <v>0</v>
      </c>
    </row>
    <row r="19" spans="1:9" ht="17.25" customHeight="1">
      <c r="A19" s="149" t="s">
        <v>144</v>
      </c>
      <c r="B19" s="150"/>
      <c r="C19" s="151"/>
      <c r="D19" s="100" t="s">
        <v>145</v>
      </c>
      <c r="E19" s="88">
        <f>SUM(E20)</f>
        <v>104941.23</v>
      </c>
      <c r="F19" s="59">
        <v>0</v>
      </c>
      <c r="G19" s="59">
        <v>0</v>
      </c>
      <c r="H19" s="59">
        <v>0</v>
      </c>
      <c r="I19" s="82">
        <v>0</v>
      </c>
    </row>
    <row r="20" spans="1:9" ht="30.75" customHeight="1">
      <c r="A20" s="149">
        <v>4</v>
      </c>
      <c r="B20" s="150"/>
      <c r="C20" s="151"/>
      <c r="D20" s="100" t="s">
        <v>11</v>
      </c>
      <c r="E20" s="88">
        <f>SUM(E21)</f>
        <v>104941.23</v>
      </c>
      <c r="F20" s="59">
        <v>0</v>
      </c>
      <c r="G20" s="59">
        <v>0</v>
      </c>
      <c r="H20" s="59">
        <v>0</v>
      </c>
      <c r="I20" s="82">
        <v>0</v>
      </c>
    </row>
    <row r="21" spans="1:9" ht="28.5" customHeight="1">
      <c r="A21" s="158">
        <v>42</v>
      </c>
      <c r="B21" s="159"/>
      <c r="C21" s="160"/>
      <c r="D21" s="100" t="s">
        <v>29</v>
      </c>
      <c r="E21" s="88">
        <v>104941.23</v>
      </c>
      <c r="F21" s="59">
        <v>0</v>
      </c>
      <c r="G21" s="59">
        <v>0</v>
      </c>
      <c r="H21" s="59">
        <v>0</v>
      </c>
      <c r="I21" s="82">
        <v>0</v>
      </c>
    </row>
    <row r="22" spans="1:9" ht="28.5" customHeight="1">
      <c r="A22" s="143" t="s">
        <v>146</v>
      </c>
      <c r="B22" s="144"/>
      <c r="C22" s="145"/>
      <c r="D22" s="102" t="s">
        <v>147</v>
      </c>
      <c r="E22" s="99">
        <f>SUM(E23)</f>
        <v>42150</v>
      </c>
      <c r="F22" s="59">
        <f>SUM(F23)</f>
        <v>0</v>
      </c>
      <c r="G22" s="59">
        <f>SUM(G23)</f>
        <v>0</v>
      </c>
      <c r="H22" s="59">
        <f>SUM(H23)</f>
        <v>0</v>
      </c>
      <c r="I22" s="82">
        <f>SUM(I23)</f>
        <v>0</v>
      </c>
    </row>
    <row r="23" spans="1:9" ht="18" customHeight="1">
      <c r="A23" s="149" t="s">
        <v>91</v>
      </c>
      <c r="B23" s="150"/>
      <c r="C23" s="151"/>
      <c r="D23" s="100" t="s">
        <v>93</v>
      </c>
      <c r="E23" s="88">
        <f>SUM(E24)</f>
        <v>42150</v>
      </c>
      <c r="F23" s="59">
        <v>0</v>
      </c>
      <c r="G23" s="59">
        <v>0</v>
      </c>
      <c r="H23" s="59">
        <v>0</v>
      </c>
      <c r="I23" s="82">
        <v>0</v>
      </c>
    </row>
    <row r="24" spans="1:9" ht="17.25" customHeight="1">
      <c r="A24" s="149">
        <v>3</v>
      </c>
      <c r="B24" s="150"/>
      <c r="C24" s="151"/>
      <c r="D24" s="100" t="s">
        <v>9</v>
      </c>
      <c r="E24" s="88">
        <f>SUM(E25)</f>
        <v>42150</v>
      </c>
      <c r="F24" s="59">
        <v>0</v>
      </c>
      <c r="G24" s="59">
        <v>0</v>
      </c>
      <c r="H24" s="59">
        <v>0</v>
      </c>
      <c r="I24" s="82">
        <v>0</v>
      </c>
    </row>
    <row r="25" spans="1:9" ht="16.5" customHeight="1">
      <c r="A25" s="158">
        <v>32</v>
      </c>
      <c r="B25" s="159"/>
      <c r="C25" s="160"/>
      <c r="D25" s="100" t="s">
        <v>21</v>
      </c>
      <c r="E25" s="88">
        <v>42150</v>
      </c>
      <c r="F25" s="59">
        <v>0</v>
      </c>
      <c r="G25" s="59">
        <v>0</v>
      </c>
      <c r="H25" s="59">
        <v>0</v>
      </c>
      <c r="I25" s="82">
        <v>0</v>
      </c>
    </row>
    <row r="26" spans="1:9" ht="25.5">
      <c r="A26" s="143" t="s">
        <v>94</v>
      </c>
      <c r="B26" s="144"/>
      <c r="C26" s="145"/>
      <c r="D26" s="27" t="s">
        <v>95</v>
      </c>
      <c r="E26" s="99">
        <f>SUM(E27,E31,E54,E58,E68)</f>
        <v>415709.36999999994</v>
      </c>
      <c r="F26" s="71">
        <f>SUM(F27,F31,F54,F58,F68,F72,)</f>
        <v>22384.01</v>
      </c>
      <c r="G26" s="71">
        <f>SUM(G27,G31,G54,G58,G68,G72)</f>
        <v>25270</v>
      </c>
      <c r="H26" s="71">
        <f>SUM(H27,H31,H54,H58,H68,H72)</f>
        <v>25901.75</v>
      </c>
      <c r="I26" s="71">
        <f>SUM(I27,I31,I54,I58,I68,I72)</f>
        <v>26549.300000000003</v>
      </c>
    </row>
    <row r="27" spans="1:9" ht="26.25" customHeight="1">
      <c r="A27" s="143" t="s">
        <v>96</v>
      </c>
      <c r="B27" s="144"/>
      <c r="C27" s="145"/>
      <c r="D27" s="64" t="s">
        <v>122</v>
      </c>
      <c r="E27" s="99">
        <f t="shared" ref="E27:F29" si="2">SUM(E28)</f>
        <v>12858.79</v>
      </c>
      <c r="F27" s="71">
        <f t="shared" si="2"/>
        <v>1194</v>
      </c>
      <c r="G27" s="71">
        <v>0</v>
      </c>
      <c r="H27" s="71">
        <v>0</v>
      </c>
      <c r="I27" s="71">
        <v>0</v>
      </c>
    </row>
    <row r="28" spans="1:9" ht="15" customHeight="1">
      <c r="A28" s="149" t="s">
        <v>97</v>
      </c>
      <c r="B28" s="150"/>
      <c r="C28" s="151"/>
      <c r="D28" s="35" t="s">
        <v>98</v>
      </c>
      <c r="E28" s="88">
        <f t="shared" si="2"/>
        <v>12858.79</v>
      </c>
      <c r="F28" s="59">
        <f t="shared" si="2"/>
        <v>1194</v>
      </c>
      <c r="G28" s="59">
        <v>0</v>
      </c>
      <c r="H28" s="59">
        <v>0</v>
      </c>
      <c r="I28" s="82">
        <v>0</v>
      </c>
    </row>
    <row r="29" spans="1:9">
      <c r="A29" s="152">
        <v>3</v>
      </c>
      <c r="B29" s="153"/>
      <c r="C29" s="154"/>
      <c r="D29" s="26" t="s">
        <v>9</v>
      </c>
      <c r="E29" s="88">
        <f t="shared" si="2"/>
        <v>12858.79</v>
      </c>
      <c r="F29" s="59">
        <f t="shared" si="2"/>
        <v>1194</v>
      </c>
      <c r="G29" s="59">
        <v>0</v>
      </c>
      <c r="H29" s="59">
        <v>0</v>
      </c>
      <c r="I29" s="82">
        <v>0</v>
      </c>
    </row>
    <row r="30" spans="1:9">
      <c r="A30" s="155">
        <v>32</v>
      </c>
      <c r="B30" s="156"/>
      <c r="C30" s="157"/>
      <c r="D30" s="26" t="s">
        <v>21</v>
      </c>
      <c r="E30" s="88">
        <v>12858.79</v>
      </c>
      <c r="F30" s="59">
        <v>1194</v>
      </c>
      <c r="G30" s="59">
        <v>0</v>
      </c>
      <c r="H30" s="59">
        <v>0</v>
      </c>
      <c r="I30" s="82">
        <v>0</v>
      </c>
    </row>
    <row r="31" spans="1:9" ht="25.5">
      <c r="A31" s="143" t="s">
        <v>139</v>
      </c>
      <c r="B31" s="144"/>
      <c r="C31" s="145"/>
      <c r="D31" s="64" t="s">
        <v>140</v>
      </c>
      <c r="E31" s="99">
        <f>SUM(E32,E37,E40,E45,E51)</f>
        <v>375759.54</v>
      </c>
      <c r="F31" s="71">
        <f>SUM(F32,F37,F40,F45,F51)</f>
        <v>16552.95</v>
      </c>
      <c r="G31" s="71">
        <f>SUM(G32,G37,G40,G45,G51)</f>
        <v>23470</v>
      </c>
      <c r="H31" s="71">
        <f>SUM(H32,H37,H40,H45,H51)</f>
        <v>24056.75</v>
      </c>
      <c r="I31" s="84">
        <f>SUM(I32,I37,I40,I45,I51)</f>
        <v>24658.170000000002</v>
      </c>
    </row>
    <row r="32" spans="1:9" ht="15" customHeight="1">
      <c r="A32" s="149" t="s">
        <v>99</v>
      </c>
      <c r="B32" s="150"/>
      <c r="C32" s="151"/>
      <c r="D32" s="35" t="s">
        <v>100</v>
      </c>
      <c r="E32" s="88">
        <f>SUM(E33,E35)</f>
        <v>15062.45</v>
      </c>
      <c r="F32" s="59">
        <f>SUM(F33,F35)</f>
        <v>3778</v>
      </c>
      <c r="G32" s="59">
        <f>SUM(G33,G35)</f>
        <v>5100</v>
      </c>
      <c r="H32" s="59">
        <f>SUM(H33,H35)</f>
        <v>5227.5</v>
      </c>
      <c r="I32" s="82">
        <f>SUM(I33,I35)</f>
        <v>5358.2</v>
      </c>
    </row>
    <row r="33" spans="1:9">
      <c r="A33" s="152">
        <v>3</v>
      </c>
      <c r="B33" s="153"/>
      <c r="C33" s="154"/>
      <c r="D33" s="26" t="s">
        <v>9</v>
      </c>
      <c r="E33" s="88">
        <f>SUM(E34)</f>
        <v>9648.69</v>
      </c>
      <c r="F33" s="59">
        <f>SUM(F34)</f>
        <v>2862</v>
      </c>
      <c r="G33" s="59">
        <f>SUM(G34)</f>
        <v>4250</v>
      </c>
      <c r="H33" s="59">
        <f>SUM(H34)</f>
        <v>4356.25</v>
      </c>
      <c r="I33" s="82">
        <f>SUM(I34)</f>
        <v>4465.17</v>
      </c>
    </row>
    <row r="34" spans="1:9">
      <c r="A34" s="155">
        <v>32</v>
      </c>
      <c r="B34" s="156"/>
      <c r="C34" s="157"/>
      <c r="D34" s="26" t="s">
        <v>21</v>
      </c>
      <c r="E34" s="88">
        <v>9648.69</v>
      </c>
      <c r="F34" s="59">
        <v>2862</v>
      </c>
      <c r="G34" s="59">
        <v>4250</v>
      </c>
      <c r="H34" s="59">
        <v>4356.25</v>
      </c>
      <c r="I34" s="82">
        <v>4465.17</v>
      </c>
    </row>
    <row r="35" spans="1:9" ht="26.25">
      <c r="A35" s="128">
        <v>4</v>
      </c>
      <c r="B35" s="129"/>
      <c r="C35" s="130"/>
      <c r="D35" s="73" t="s">
        <v>11</v>
      </c>
      <c r="E35" s="75">
        <f>SUM(E36)</f>
        <v>5413.76</v>
      </c>
      <c r="F35" s="75">
        <f>SUM(F36)</f>
        <v>916</v>
      </c>
      <c r="G35" s="75">
        <f>SUM(G36)</f>
        <v>850</v>
      </c>
      <c r="H35" s="75">
        <f>SUM(H36)</f>
        <v>871.25</v>
      </c>
      <c r="I35" s="75">
        <f>SUM(I36)</f>
        <v>893.03</v>
      </c>
    </row>
    <row r="36" spans="1:9" ht="26.25">
      <c r="A36" s="131">
        <v>42</v>
      </c>
      <c r="B36" s="132"/>
      <c r="C36" s="133"/>
      <c r="D36" s="73" t="s">
        <v>29</v>
      </c>
      <c r="E36" s="75">
        <v>5413.76</v>
      </c>
      <c r="F36" s="75">
        <v>916</v>
      </c>
      <c r="G36" s="75">
        <v>850</v>
      </c>
      <c r="H36" s="75">
        <v>871.25</v>
      </c>
      <c r="I36" s="75">
        <v>893.03</v>
      </c>
    </row>
    <row r="37" spans="1:9">
      <c r="A37" s="137" t="s">
        <v>101</v>
      </c>
      <c r="B37" s="138"/>
      <c r="C37" s="139"/>
      <c r="D37" s="77" t="s">
        <v>102</v>
      </c>
      <c r="E37" s="75">
        <f>SUM(E38)</f>
        <v>0</v>
      </c>
      <c r="F37" s="75">
        <f t="shared" ref="F37:I38" si="3">SUM(F38)</f>
        <v>132</v>
      </c>
      <c r="G37" s="75">
        <f t="shared" si="3"/>
        <v>100</v>
      </c>
      <c r="H37" s="75">
        <f t="shared" si="3"/>
        <v>102.5</v>
      </c>
      <c r="I37" s="75">
        <f t="shared" si="3"/>
        <v>105.06</v>
      </c>
    </row>
    <row r="38" spans="1:9">
      <c r="A38" s="128">
        <v>3</v>
      </c>
      <c r="B38" s="129"/>
      <c r="C38" s="130"/>
      <c r="D38" s="74" t="s">
        <v>9</v>
      </c>
      <c r="E38" s="75">
        <f>SUM(E39)</f>
        <v>0</v>
      </c>
      <c r="F38" s="75">
        <f t="shared" si="3"/>
        <v>132</v>
      </c>
      <c r="G38" s="75">
        <f t="shared" si="3"/>
        <v>100</v>
      </c>
      <c r="H38" s="75">
        <f t="shared" si="3"/>
        <v>102.5</v>
      </c>
      <c r="I38" s="75">
        <f t="shared" si="3"/>
        <v>105.06</v>
      </c>
    </row>
    <row r="39" spans="1:9">
      <c r="A39" s="131">
        <v>32</v>
      </c>
      <c r="B39" s="132"/>
      <c r="C39" s="133"/>
      <c r="D39" s="74" t="s">
        <v>21</v>
      </c>
      <c r="E39" s="75">
        <v>0</v>
      </c>
      <c r="F39" s="75">
        <v>132</v>
      </c>
      <c r="G39" s="75">
        <v>100</v>
      </c>
      <c r="H39" s="75">
        <v>102.5</v>
      </c>
      <c r="I39" s="75">
        <v>105.06</v>
      </c>
    </row>
    <row r="40" spans="1:9">
      <c r="A40" s="137" t="s">
        <v>104</v>
      </c>
      <c r="B40" s="138"/>
      <c r="C40" s="139"/>
      <c r="D40" s="77" t="s">
        <v>103</v>
      </c>
      <c r="E40" s="75">
        <f>SUM(E41,E43)</f>
        <v>56908.43</v>
      </c>
      <c r="F40" s="75">
        <f>SUM(F41,F43)</f>
        <v>11790.95</v>
      </c>
      <c r="G40" s="75">
        <f>SUM(G41,G43)</f>
        <v>4000</v>
      </c>
      <c r="H40" s="75">
        <f>SUM(H41,H43)</f>
        <v>4100</v>
      </c>
      <c r="I40" s="75">
        <f>SUM(I41,I43)</f>
        <v>4202.5</v>
      </c>
    </row>
    <row r="41" spans="1:9">
      <c r="A41" s="128">
        <v>3</v>
      </c>
      <c r="B41" s="129"/>
      <c r="C41" s="130"/>
      <c r="D41" s="74" t="s">
        <v>9</v>
      </c>
      <c r="E41" s="75">
        <f>SUM(E42)</f>
        <v>32482.55</v>
      </c>
      <c r="F41" s="75">
        <f>SUM(F42)</f>
        <v>6015.39</v>
      </c>
      <c r="G41" s="75">
        <f>SUM(G42)</f>
        <v>2800</v>
      </c>
      <c r="H41" s="75">
        <f>SUM(H42)</f>
        <v>2870</v>
      </c>
      <c r="I41" s="75">
        <f>SUM(I42)</f>
        <v>2941.75</v>
      </c>
    </row>
    <row r="42" spans="1:9">
      <c r="A42" s="131">
        <v>32</v>
      </c>
      <c r="B42" s="132"/>
      <c r="C42" s="133"/>
      <c r="D42" s="74" t="s">
        <v>21</v>
      </c>
      <c r="E42" s="75">
        <v>32482.55</v>
      </c>
      <c r="F42" s="75">
        <v>6015.39</v>
      </c>
      <c r="G42" s="75">
        <v>2800</v>
      </c>
      <c r="H42" s="75">
        <v>2870</v>
      </c>
      <c r="I42" s="75">
        <v>2941.75</v>
      </c>
    </row>
    <row r="43" spans="1:9" ht="26.25">
      <c r="A43" s="128">
        <v>4</v>
      </c>
      <c r="B43" s="129"/>
      <c r="C43" s="130"/>
      <c r="D43" s="73" t="s">
        <v>11</v>
      </c>
      <c r="E43" s="74">
        <f>SUM(E44)</f>
        <v>24425.88</v>
      </c>
      <c r="F43" s="75">
        <f>SUM(F44)</f>
        <v>5775.56</v>
      </c>
      <c r="G43" s="75">
        <f>SUM(G44)</f>
        <v>1200</v>
      </c>
      <c r="H43" s="75">
        <f>SUM(H44)</f>
        <v>1230</v>
      </c>
      <c r="I43" s="75">
        <f>SUM(I44)</f>
        <v>1260.75</v>
      </c>
    </row>
    <row r="44" spans="1:9" ht="26.25">
      <c r="A44" s="131">
        <v>42</v>
      </c>
      <c r="B44" s="132"/>
      <c r="C44" s="133"/>
      <c r="D44" s="73" t="s">
        <v>29</v>
      </c>
      <c r="E44" s="74">
        <v>24425.88</v>
      </c>
      <c r="F44" s="75">
        <v>5775.56</v>
      </c>
      <c r="G44" s="75">
        <v>1200</v>
      </c>
      <c r="H44" s="75">
        <v>1230</v>
      </c>
      <c r="I44" s="75">
        <v>1260.75</v>
      </c>
    </row>
    <row r="45" spans="1:9">
      <c r="A45" s="137" t="s">
        <v>92</v>
      </c>
      <c r="B45" s="138"/>
      <c r="C45" s="139"/>
      <c r="D45" s="77" t="s">
        <v>105</v>
      </c>
      <c r="E45" s="75">
        <f>SUM(E46,E49)</f>
        <v>303788.65999999997</v>
      </c>
      <c r="F45" s="75">
        <f>SUM(F46,F49)</f>
        <v>786</v>
      </c>
      <c r="G45" s="75">
        <f>SUM(G46,G49)</f>
        <v>14204</v>
      </c>
      <c r="H45" s="75">
        <f>SUM(H46,H49)</f>
        <v>14559.099999999999</v>
      </c>
      <c r="I45" s="75">
        <f>SUM(I46,I49)</f>
        <v>14923.07</v>
      </c>
    </row>
    <row r="46" spans="1:9">
      <c r="A46" s="128">
        <v>3</v>
      </c>
      <c r="B46" s="129"/>
      <c r="C46" s="130"/>
      <c r="D46" s="74" t="s">
        <v>9</v>
      </c>
      <c r="E46" s="75">
        <f>SUM(E47:E48)</f>
        <v>300538.65999999997</v>
      </c>
      <c r="F46" s="75">
        <f>SUM(F47:F48)</f>
        <v>654</v>
      </c>
      <c r="G46" s="75">
        <f>SUM(G47:G48)</f>
        <v>14072</v>
      </c>
      <c r="H46" s="75">
        <f>SUM(H47:H48)</f>
        <v>14423.8</v>
      </c>
      <c r="I46" s="75">
        <f>SUM(I47:I48)</f>
        <v>14784.39</v>
      </c>
    </row>
    <row r="47" spans="1:9">
      <c r="A47" s="131">
        <v>31</v>
      </c>
      <c r="B47" s="132"/>
      <c r="C47" s="133"/>
      <c r="D47" s="74" t="s">
        <v>10</v>
      </c>
      <c r="E47" s="75">
        <v>236011.11</v>
      </c>
      <c r="F47" s="75">
        <v>172</v>
      </c>
      <c r="G47" s="75">
        <v>172</v>
      </c>
      <c r="H47" s="75">
        <v>176.3</v>
      </c>
      <c r="I47" s="75">
        <v>180.71</v>
      </c>
    </row>
    <row r="48" spans="1:9">
      <c r="A48" s="131">
        <v>32</v>
      </c>
      <c r="B48" s="132"/>
      <c r="C48" s="133"/>
      <c r="D48" s="74" t="s">
        <v>21</v>
      </c>
      <c r="E48" s="75">
        <v>64527.55</v>
      </c>
      <c r="F48" s="75">
        <v>482</v>
      </c>
      <c r="G48" s="75">
        <v>13900</v>
      </c>
      <c r="H48" s="75">
        <v>14247.5</v>
      </c>
      <c r="I48" s="75">
        <v>14603.68</v>
      </c>
    </row>
    <row r="49" spans="1:9" ht="26.25">
      <c r="A49" s="128">
        <v>4</v>
      </c>
      <c r="B49" s="129"/>
      <c r="C49" s="130"/>
      <c r="D49" s="73" t="s">
        <v>11</v>
      </c>
      <c r="E49" s="75">
        <f>SUM(E50)</f>
        <v>3250</v>
      </c>
      <c r="F49" s="75">
        <f>SUM(F50)</f>
        <v>132</v>
      </c>
      <c r="G49" s="75">
        <f>SUM(G50)</f>
        <v>132</v>
      </c>
      <c r="H49" s="75">
        <f>SUM(H50)</f>
        <v>135.30000000000001</v>
      </c>
      <c r="I49" s="75">
        <f>SUM(I50)</f>
        <v>138.68</v>
      </c>
    </row>
    <row r="50" spans="1:9" ht="26.25">
      <c r="A50" s="131">
        <v>42</v>
      </c>
      <c r="B50" s="132"/>
      <c r="C50" s="133"/>
      <c r="D50" s="73" t="s">
        <v>29</v>
      </c>
      <c r="E50" s="75">
        <v>3250</v>
      </c>
      <c r="F50" s="75">
        <v>132</v>
      </c>
      <c r="G50" s="75">
        <v>132</v>
      </c>
      <c r="H50" s="75">
        <v>135.30000000000001</v>
      </c>
      <c r="I50" s="75">
        <v>138.68</v>
      </c>
    </row>
    <row r="51" spans="1:9">
      <c r="A51" s="137" t="s">
        <v>106</v>
      </c>
      <c r="B51" s="138"/>
      <c r="C51" s="139"/>
      <c r="D51" s="77" t="s">
        <v>107</v>
      </c>
      <c r="E51" s="75">
        <f>SUM(E52)</f>
        <v>0</v>
      </c>
      <c r="F51" s="75">
        <f t="shared" ref="F51:I52" si="4">SUM(F52)</f>
        <v>66</v>
      </c>
      <c r="G51" s="75">
        <f t="shared" si="4"/>
        <v>66</v>
      </c>
      <c r="H51" s="75">
        <f t="shared" si="4"/>
        <v>67.650000000000006</v>
      </c>
      <c r="I51" s="75">
        <f t="shared" si="4"/>
        <v>69.34</v>
      </c>
    </row>
    <row r="52" spans="1:9">
      <c r="A52" s="128">
        <v>3</v>
      </c>
      <c r="B52" s="129"/>
      <c r="C52" s="130"/>
      <c r="D52" s="74" t="s">
        <v>9</v>
      </c>
      <c r="E52" s="75">
        <v>0</v>
      </c>
      <c r="F52" s="75">
        <f t="shared" si="4"/>
        <v>66</v>
      </c>
      <c r="G52" s="75">
        <f t="shared" si="4"/>
        <v>66</v>
      </c>
      <c r="H52" s="75">
        <f t="shared" si="4"/>
        <v>67.650000000000006</v>
      </c>
      <c r="I52" s="75">
        <f t="shared" si="4"/>
        <v>69.34</v>
      </c>
    </row>
    <row r="53" spans="1:9">
      <c r="A53" s="131">
        <v>32</v>
      </c>
      <c r="B53" s="132"/>
      <c r="C53" s="133"/>
      <c r="D53" s="74" t="s">
        <v>21</v>
      </c>
      <c r="E53" s="75">
        <v>0</v>
      </c>
      <c r="F53" s="75">
        <v>66</v>
      </c>
      <c r="G53" s="75">
        <v>66</v>
      </c>
      <c r="H53" s="75">
        <v>67.650000000000006</v>
      </c>
      <c r="I53" s="75">
        <v>69.34</v>
      </c>
    </row>
    <row r="54" spans="1:9">
      <c r="A54" s="143" t="s">
        <v>108</v>
      </c>
      <c r="B54" s="144"/>
      <c r="C54" s="145"/>
      <c r="D54" s="76" t="s">
        <v>123</v>
      </c>
      <c r="E54" s="80">
        <f>SUM(E55)</f>
        <v>14975</v>
      </c>
      <c r="F54" s="80">
        <f>SUM(F55)</f>
        <v>1461.1</v>
      </c>
      <c r="G54" s="80">
        <v>0</v>
      </c>
      <c r="H54" s="80">
        <v>0</v>
      </c>
      <c r="I54" s="80">
        <v>0</v>
      </c>
    </row>
    <row r="55" spans="1:9">
      <c r="A55" s="137" t="s">
        <v>97</v>
      </c>
      <c r="B55" s="138"/>
      <c r="C55" s="139"/>
      <c r="D55" s="77" t="s">
        <v>98</v>
      </c>
      <c r="E55" s="75">
        <f>SUM(E56)</f>
        <v>14975</v>
      </c>
      <c r="F55" s="75">
        <f>SUM(F56)</f>
        <v>1461.1</v>
      </c>
      <c r="G55" s="75">
        <v>0</v>
      </c>
      <c r="H55" s="75">
        <v>0</v>
      </c>
      <c r="I55" s="75">
        <v>0</v>
      </c>
    </row>
    <row r="56" spans="1:9">
      <c r="A56" s="128">
        <v>3</v>
      </c>
      <c r="B56" s="129"/>
      <c r="C56" s="130"/>
      <c r="D56" s="74" t="s">
        <v>9</v>
      </c>
      <c r="E56" s="75">
        <f>SUM(E57)</f>
        <v>14975</v>
      </c>
      <c r="F56" s="75">
        <f>SUM(F57)</f>
        <v>1461.1</v>
      </c>
      <c r="G56" s="75">
        <v>0</v>
      </c>
      <c r="H56" s="75">
        <v>0</v>
      </c>
      <c r="I56" s="75">
        <v>0</v>
      </c>
    </row>
    <row r="57" spans="1:9">
      <c r="A57" s="131">
        <v>32</v>
      </c>
      <c r="B57" s="132"/>
      <c r="C57" s="133"/>
      <c r="D57" s="74" t="s">
        <v>21</v>
      </c>
      <c r="E57" s="75">
        <v>14975</v>
      </c>
      <c r="F57" s="75">
        <v>1461.1</v>
      </c>
      <c r="G57" s="75">
        <v>0</v>
      </c>
      <c r="H57" s="75">
        <v>0</v>
      </c>
      <c r="I57" s="75">
        <v>0</v>
      </c>
    </row>
    <row r="58" spans="1:9">
      <c r="A58" s="140" t="s">
        <v>109</v>
      </c>
      <c r="B58" s="141"/>
      <c r="C58" s="142"/>
      <c r="D58" s="76" t="s">
        <v>124</v>
      </c>
      <c r="E58" s="80">
        <f>SUM(E59,E62,E65)</f>
        <v>12116.04</v>
      </c>
      <c r="F58" s="80">
        <f>SUM(F59,F62,F65)</f>
        <v>1754.64</v>
      </c>
      <c r="G58" s="80">
        <f>SUM(G59,G62,G65)</f>
        <v>1800</v>
      </c>
      <c r="H58" s="80">
        <f>SUM(H59,H62,H65)</f>
        <v>1845</v>
      </c>
      <c r="I58" s="80">
        <f>SUM(I59,I62,I65)</f>
        <v>1891.13</v>
      </c>
    </row>
    <row r="59" spans="1:9">
      <c r="A59" s="137" t="s">
        <v>110</v>
      </c>
      <c r="B59" s="138"/>
      <c r="C59" s="139"/>
      <c r="D59" s="77" t="s">
        <v>111</v>
      </c>
      <c r="E59" s="75">
        <f>SUM(E60)</f>
        <v>1773.02</v>
      </c>
      <c r="F59" s="75">
        <f>SUM(F60)</f>
        <v>1323.28</v>
      </c>
      <c r="G59" s="75">
        <v>0</v>
      </c>
      <c r="H59" s="75">
        <v>0</v>
      </c>
      <c r="I59" s="75">
        <v>0</v>
      </c>
    </row>
    <row r="60" spans="1:9">
      <c r="A60" s="128">
        <v>3</v>
      </c>
      <c r="B60" s="129"/>
      <c r="C60" s="130"/>
      <c r="D60" s="74" t="s">
        <v>9</v>
      </c>
      <c r="E60" s="75">
        <f>SUM(E61)</f>
        <v>1773.02</v>
      </c>
      <c r="F60" s="75">
        <f>SUM(F61)</f>
        <v>1323.28</v>
      </c>
      <c r="G60" s="75">
        <v>0</v>
      </c>
      <c r="H60" s="75">
        <v>0</v>
      </c>
      <c r="I60" s="75">
        <v>0</v>
      </c>
    </row>
    <row r="61" spans="1:9">
      <c r="A61" s="131">
        <v>32</v>
      </c>
      <c r="B61" s="132"/>
      <c r="C61" s="133"/>
      <c r="D61" s="74" t="s">
        <v>21</v>
      </c>
      <c r="E61" s="75">
        <v>1773.02</v>
      </c>
      <c r="F61" s="75">
        <v>1323.28</v>
      </c>
      <c r="G61" s="75">
        <v>0</v>
      </c>
      <c r="H61" s="75">
        <v>0</v>
      </c>
      <c r="I61" s="75">
        <v>0</v>
      </c>
    </row>
    <row r="62" spans="1:9">
      <c r="A62" s="137" t="s">
        <v>92</v>
      </c>
      <c r="B62" s="138"/>
      <c r="C62" s="139"/>
      <c r="D62" s="77" t="s">
        <v>105</v>
      </c>
      <c r="E62" s="75">
        <f>SUM(E63)</f>
        <v>1022.41</v>
      </c>
      <c r="F62" s="75">
        <f t="shared" ref="F62:I63" si="5">SUM(F63)</f>
        <v>160.66</v>
      </c>
      <c r="G62" s="75">
        <f t="shared" si="5"/>
        <v>400</v>
      </c>
      <c r="H62" s="75">
        <f t="shared" si="5"/>
        <v>410</v>
      </c>
      <c r="I62" s="75">
        <f t="shared" si="5"/>
        <v>420.25</v>
      </c>
    </row>
    <row r="63" spans="1:9">
      <c r="A63" s="128">
        <v>3</v>
      </c>
      <c r="B63" s="129"/>
      <c r="C63" s="130"/>
      <c r="D63" s="74" t="s">
        <v>9</v>
      </c>
      <c r="E63" s="75">
        <f>SUM(E64)</f>
        <v>1022.41</v>
      </c>
      <c r="F63" s="75">
        <f t="shared" si="5"/>
        <v>160.66</v>
      </c>
      <c r="G63" s="75">
        <f t="shared" si="5"/>
        <v>400</v>
      </c>
      <c r="H63" s="75">
        <f t="shared" si="5"/>
        <v>410</v>
      </c>
      <c r="I63" s="75">
        <f t="shared" si="5"/>
        <v>420.25</v>
      </c>
    </row>
    <row r="64" spans="1:9">
      <c r="A64" s="131">
        <v>32</v>
      </c>
      <c r="B64" s="132"/>
      <c r="C64" s="133"/>
      <c r="D64" s="74" t="s">
        <v>21</v>
      </c>
      <c r="E64" s="75">
        <v>1022.41</v>
      </c>
      <c r="F64" s="75">
        <v>160.66</v>
      </c>
      <c r="G64" s="75">
        <v>400</v>
      </c>
      <c r="H64" s="75">
        <v>410</v>
      </c>
      <c r="I64" s="75">
        <v>420.25</v>
      </c>
    </row>
    <row r="65" spans="1:9">
      <c r="A65" s="137" t="s">
        <v>112</v>
      </c>
      <c r="B65" s="138"/>
      <c r="C65" s="139"/>
      <c r="D65" s="77" t="s">
        <v>113</v>
      </c>
      <c r="E65" s="75">
        <f>SUM(E66)</f>
        <v>9320.61</v>
      </c>
      <c r="F65" s="75">
        <f t="shared" ref="F65:I66" si="6">SUM(F66)</f>
        <v>270.7</v>
      </c>
      <c r="G65" s="75">
        <f t="shared" si="6"/>
        <v>1400</v>
      </c>
      <c r="H65" s="75">
        <f t="shared" si="6"/>
        <v>1435</v>
      </c>
      <c r="I65" s="75">
        <f t="shared" si="6"/>
        <v>1470.88</v>
      </c>
    </row>
    <row r="66" spans="1:9">
      <c r="A66" s="128">
        <v>3</v>
      </c>
      <c r="B66" s="129"/>
      <c r="C66" s="130"/>
      <c r="D66" s="74" t="s">
        <v>9</v>
      </c>
      <c r="E66" s="75">
        <f>SUM(E67)</f>
        <v>9320.61</v>
      </c>
      <c r="F66" s="75">
        <f t="shared" si="6"/>
        <v>270.7</v>
      </c>
      <c r="G66" s="75">
        <f t="shared" si="6"/>
        <v>1400</v>
      </c>
      <c r="H66" s="75">
        <f t="shared" si="6"/>
        <v>1435</v>
      </c>
      <c r="I66" s="75">
        <f t="shared" si="6"/>
        <v>1470.88</v>
      </c>
    </row>
    <row r="67" spans="1:9">
      <c r="A67" s="131">
        <v>32</v>
      </c>
      <c r="B67" s="132"/>
      <c r="C67" s="133"/>
      <c r="D67" s="74" t="s">
        <v>21</v>
      </c>
      <c r="E67" s="75">
        <v>9320.61</v>
      </c>
      <c r="F67" s="75">
        <v>270.7</v>
      </c>
      <c r="G67" s="75">
        <v>1400</v>
      </c>
      <c r="H67" s="75">
        <v>1435</v>
      </c>
      <c r="I67" s="75">
        <v>1470.88</v>
      </c>
    </row>
    <row r="68" spans="1:9">
      <c r="A68" s="140" t="s">
        <v>114</v>
      </c>
      <c r="B68" s="141"/>
      <c r="C68" s="142"/>
      <c r="D68" s="76" t="s">
        <v>115</v>
      </c>
      <c r="E68" s="80">
        <f>SUM(E69)</f>
        <v>0</v>
      </c>
      <c r="F68" s="80">
        <f>SUM(F69)</f>
        <v>730.02</v>
      </c>
      <c r="G68" s="80">
        <v>0</v>
      </c>
      <c r="H68" s="80">
        <v>0</v>
      </c>
      <c r="I68" s="80">
        <v>0</v>
      </c>
    </row>
    <row r="69" spans="1:9">
      <c r="A69" s="137" t="s">
        <v>97</v>
      </c>
      <c r="B69" s="138"/>
      <c r="C69" s="139"/>
      <c r="D69" s="77" t="s">
        <v>98</v>
      </c>
      <c r="E69" s="75">
        <f>SUM(E70)</f>
        <v>0</v>
      </c>
      <c r="F69" s="75">
        <f>SUM(F70)</f>
        <v>730.02</v>
      </c>
      <c r="G69" s="75">
        <v>0</v>
      </c>
      <c r="H69" s="75">
        <v>0</v>
      </c>
      <c r="I69" s="75">
        <v>0</v>
      </c>
    </row>
    <row r="70" spans="1:9">
      <c r="A70" s="128">
        <v>3</v>
      </c>
      <c r="B70" s="129"/>
      <c r="C70" s="130"/>
      <c r="D70" s="74" t="s">
        <v>9</v>
      </c>
      <c r="E70" s="75">
        <f>SUM(E71)</f>
        <v>0</v>
      </c>
      <c r="F70" s="75">
        <f>SUM(F71)</f>
        <v>730.02</v>
      </c>
      <c r="G70" s="75">
        <v>0</v>
      </c>
      <c r="H70" s="75">
        <v>0</v>
      </c>
      <c r="I70" s="75">
        <v>0</v>
      </c>
    </row>
    <row r="71" spans="1:9">
      <c r="A71" s="128">
        <v>32</v>
      </c>
      <c r="B71" s="129"/>
      <c r="C71" s="130"/>
      <c r="D71" s="74" t="s">
        <v>21</v>
      </c>
      <c r="E71" s="75">
        <v>0</v>
      </c>
      <c r="F71" s="75">
        <v>730.02</v>
      </c>
      <c r="G71" s="75">
        <v>0</v>
      </c>
      <c r="H71" s="75">
        <v>0</v>
      </c>
      <c r="I71" s="75">
        <v>0</v>
      </c>
    </row>
    <row r="72" spans="1:9" ht="26.25">
      <c r="A72" s="140" t="s">
        <v>116</v>
      </c>
      <c r="B72" s="141"/>
      <c r="C72" s="142"/>
      <c r="D72" s="72" t="s">
        <v>125</v>
      </c>
      <c r="E72" s="80">
        <f>SUM(E73)</f>
        <v>0</v>
      </c>
      <c r="F72" s="80">
        <f>SUM(F73)</f>
        <v>691.3</v>
      </c>
      <c r="G72" s="80">
        <v>0</v>
      </c>
      <c r="H72" s="80">
        <v>0</v>
      </c>
      <c r="I72" s="80">
        <v>0</v>
      </c>
    </row>
    <row r="73" spans="1:9">
      <c r="A73" s="137" t="s">
        <v>92</v>
      </c>
      <c r="B73" s="138"/>
      <c r="C73" s="139"/>
      <c r="D73" s="77" t="s">
        <v>105</v>
      </c>
      <c r="E73" s="75">
        <f>SUM(E74)</f>
        <v>0</v>
      </c>
      <c r="F73" s="75">
        <f>SUM(F74)</f>
        <v>691.3</v>
      </c>
      <c r="G73" s="75">
        <v>0</v>
      </c>
      <c r="H73" s="75">
        <v>0</v>
      </c>
      <c r="I73" s="75">
        <v>0</v>
      </c>
    </row>
    <row r="74" spans="1:9">
      <c r="A74" s="128">
        <v>3</v>
      </c>
      <c r="B74" s="129"/>
      <c r="C74" s="130"/>
      <c r="D74" s="74" t="s">
        <v>9</v>
      </c>
      <c r="E74" s="75">
        <f>SUM(E75)</f>
        <v>0</v>
      </c>
      <c r="F74" s="75">
        <f>SUM(F75)</f>
        <v>691.3</v>
      </c>
      <c r="G74" s="75">
        <v>0</v>
      </c>
      <c r="H74" s="75">
        <v>0</v>
      </c>
      <c r="I74" s="75">
        <v>0</v>
      </c>
    </row>
    <row r="75" spans="1:9">
      <c r="A75" s="131">
        <v>38</v>
      </c>
      <c r="B75" s="132"/>
      <c r="C75" s="133"/>
      <c r="D75" s="74" t="s">
        <v>117</v>
      </c>
      <c r="E75" s="75">
        <v>0</v>
      </c>
      <c r="F75" s="75">
        <v>691.3</v>
      </c>
      <c r="G75" s="75">
        <v>0</v>
      </c>
      <c r="H75" s="75">
        <v>0</v>
      </c>
      <c r="I75" s="75">
        <v>0</v>
      </c>
    </row>
    <row r="76" spans="1:9">
      <c r="A76" s="140" t="s">
        <v>148</v>
      </c>
      <c r="B76" s="141"/>
      <c r="C76" s="142"/>
      <c r="D76" s="76" t="s">
        <v>149</v>
      </c>
      <c r="E76" s="80">
        <f>SUM(E77)</f>
        <v>15534.68</v>
      </c>
      <c r="F76" s="80">
        <f>SUM(F77)</f>
        <v>0</v>
      </c>
      <c r="G76" s="80">
        <f>SUM(G77)</f>
        <v>0</v>
      </c>
      <c r="H76" s="80">
        <f>SUM(H77)</f>
        <v>0</v>
      </c>
      <c r="I76" s="80">
        <f>SUM(I77)</f>
        <v>0</v>
      </c>
    </row>
    <row r="77" spans="1:9">
      <c r="A77" s="140" t="s">
        <v>150</v>
      </c>
      <c r="B77" s="141"/>
      <c r="C77" s="142"/>
      <c r="D77" s="76" t="s">
        <v>151</v>
      </c>
      <c r="E77" s="80">
        <f>SUM(E78)</f>
        <v>15534.68</v>
      </c>
      <c r="F77" s="80">
        <f>SUM(F78)</f>
        <v>0</v>
      </c>
      <c r="G77" s="80">
        <f>SUM(G78)</f>
        <v>0</v>
      </c>
      <c r="H77" s="80">
        <f>SUM(H78)</f>
        <v>0</v>
      </c>
      <c r="I77" s="80">
        <f>SUM(I78)</f>
        <v>0</v>
      </c>
    </row>
    <row r="78" spans="1:9">
      <c r="A78" s="128" t="s">
        <v>97</v>
      </c>
      <c r="B78" s="129"/>
      <c r="C78" s="130"/>
      <c r="D78" s="74" t="s">
        <v>98</v>
      </c>
      <c r="E78" s="75">
        <f>SUM(E79)</f>
        <v>15534.68</v>
      </c>
      <c r="F78" s="75">
        <v>0</v>
      </c>
      <c r="G78" s="75">
        <v>0</v>
      </c>
      <c r="H78" s="75">
        <v>0</v>
      </c>
      <c r="I78" s="75">
        <v>0</v>
      </c>
    </row>
    <row r="79" spans="1:9">
      <c r="A79" s="128">
        <v>3</v>
      </c>
      <c r="B79" s="129"/>
      <c r="C79" s="130"/>
      <c r="D79" s="74" t="s">
        <v>9</v>
      </c>
      <c r="E79" s="75">
        <f>SUM(E80:E81)</f>
        <v>15534.68</v>
      </c>
      <c r="F79" s="75">
        <v>0</v>
      </c>
      <c r="G79" s="75">
        <v>0</v>
      </c>
      <c r="H79" s="75">
        <v>0</v>
      </c>
      <c r="I79" s="75">
        <v>0</v>
      </c>
    </row>
    <row r="80" spans="1:9">
      <c r="A80" s="131">
        <v>31</v>
      </c>
      <c r="B80" s="132"/>
      <c r="C80" s="133"/>
      <c r="D80" s="74" t="s">
        <v>10</v>
      </c>
      <c r="E80" s="75">
        <v>14329.68</v>
      </c>
      <c r="F80" s="75">
        <v>0</v>
      </c>
      <c r="G80" s="75">
        <v>0</v>
      </c>
      <c r="H80" s="75">
        <v>0</v>
      </c>
      <c r="I80" s="75">
        <v>0</v>
      </c>
    </row>
    <row r="81" spans="1:9">
      <c r="A81" s="131">
        <v>32</v>
      </c>
      <c r="B81" s="132"/>
      <c r="C81" s="133"/>
      <c r="D81" s="74" t="s">
        <v>21</v>
      </c>
      <c r="E81" s="75">
        <v>1205</v>
      </c>
      <c r="F81" s="75">
        <v>0</v>
      </c>
      <c r="G81" s="75">
        <v>0</v>
      </c>
      <c r="H81" s="75">
        <v>0</v>
      </c>
      <c r="I81" s="75">
        <v>0</v>
      </c>
    </row>
    <row r="82" spans="1:9">
      <c r="A82" s="140" t="s">
        <v>118</v>
      </c>
      <c r="B82" s="141"/>
      <c r="C82" s="142"/>
      <c r="D82" s="76" t="s">
        <v>119</v>
      </c>
      <c r="E82" s="80">
        <f>SUM(E83,E90)</f>
        <v>997209.32000000007</v>
      </c>
      <c r="F82" s="80">
        <f>SUM(F90)</f>
        <v>4422.13</v>
      </c>
      <c r="G82" s="80">
        <v>0</v>
      </c>
      <c r="H82" s="80">
        <v>0</v>
      </c>
      <c r="I82" s="80">
        <v>0</v>
      </c>
    </row>
    <row r="83" spans="1:9" ht="26.25">
      <c r="A83" s="140" t="s">
        <v>152</v>
      </c>
      <c r="B83" s="141"/>
      <c r="C83" s="142"/>
      <c r="D83" s="72" t="s">
        <v>153</v>
      </c>
      <c r="E83" s="80">
        <f>SUM(E84,E87)</f>
        <v>416076.57</v>
      </c>
      <c r="F83" s="80">
        <f>SUM(F84,F87)</f>
        <v>0</v>
      </c>
      <c r="G83" s="80">
        <f>SUM(G84,G87)</f>
        <v>0</v>
      </c>
      <c r="H83" s="80">
        <f>SUM(H84,H87)</f>
        <v>0</v>
      </c>
      <c r="I83" s="80">
        <f>SUM(I84,I87)</f>
        <v>0</v>
      </c>
    </row>
    <row r="84" spans="1:9">
      <c r="A84" s="137" t="s">
        <v>112</v>
      </c>
      <c r="B84" s="138"/>
      <c r="C84" s="139"/>
      <c r="D84" s="77" t="s">
        <v>113</v>
      </c>
      <c r="E84" s="75">
        <f>SUM(E85)</f>
        <v>37324.69</v>
      </c>
      <c r="F84" s="75">
        <v>0</v>
      </c>
      <c r="G84" s="75">
        <v>0</v>
      </c>
      <c r="H84" s="75">
        <v>0</v>
      </c>
      <c r="I84" s="75">
        <v>0</v>
      </c>
    </row>
    <row r="85" spans="1:9">
      <c r="A85" s="128">
        <v>3</v>
      </c>
      <c r="B85" s="129"/>
      <c r="C85" s="130"/>
      <c r="D85" s="74" t="s">
        <v>9</v>
      </c>
      <c r="E85" s="75">
        <f>SUM(E86)</f>
        <v>37324.69</v>
      </c>
      <c r="F85" s="75">
        <v>0</v>
      </c>
      <c r="G85" s="75">
        <v>0</v>
      </c>
      <c r="H85" s="75">
        <v>0</v>
      </c>
      <c r="I85" s="75">
        <v>0</v>
      </c>
    </row>
    <row r="86" spans="1:9">
      <c r="A86" s="131">
        <v>32</v>
      </c>
      <c r="B86" s="132"/>
      <c r="C86" s="133"/>
      <c r="D86" s="74" t="s">
        <v>21</v>
      </c>
      <c r="E86" s="75">
        <v>37324.69</v>
      </c>
      <c r="F86" s="75">
        <v>0</v>
      </c>
      <c r="G86" s="75">
        <v>0</v>
      </c>
      <c r="H86" s="75">
        <v>0</v>
      </c>
      <c r="I86" s="75">
        <v>0</v>
      </c>
    </row>
    <row r="87" spans="1:9">
      <c r="A87" s="137" t="s">
        <v>104</v>
      </c>
      <c r="B87" s="138"/>
      <c r="C87" s="139"/>
      <c r="D87" s="77" t="s">
        <v>103</v>
      </c>
      <c r="E87" s="75">
        <f>SUM(E88)</f>
        <v>378751.88</v>
      </c>
      <c r="F87" s="75">
        <v>0</v>
      </c>
      <c r="G87" s="75">
        <v>0</v>
      </c>
      <c r="H87" s="75">
        <v>0</v>
      </c>
      <c r="I87" s="75">
        <v>0</v>
      </c>
    </row>
    <row r="88" spans="1:9">
      <c r="A88" s="128">
        <v>3</v>
      </c>
      <c r="B88" s="129"/>
      <c r="C88" s="130"/>
      <c r="D88" s="74" t="s">
        <v>9</v>
      </c>
      <c r="E88" s="75">
        <f>SUM(E89)</f>
        <v>378751.88</v>
      </c>
      <c r="F88" s="75">
        <v>0</v>
      </c>
      <c r="G88" s="75">
        <v>0</v>
      </c>
      <c r="H88" s="75">
        <v>0</v>
      </c>
      <c r="I88" s="75">
        <v>0</v>
      </c>
    </row>
    <row r="89" spans="1:9">
      <c r="A89" s="131">
        <v>32</v>
      </c>
      <c r="B89" s="132"/>
      <c r="C89" s="133"/>
      <c r="D89" s="74" t="s">
        <v>21</v>
      </c>
      <c r="E89" s="75">
        <v>378751.88</v>
      </c>
      <c r="F89" s="75">
        <v>0</v>
      </c>
      <c r="G89" s="75">
        <v>0</v>
      </c>
      <c r="H89" s="75">
        <v>0</v>
      </c>
      <c r="I89" s="75">
        <v>0</v>
      </c>
    </row>
    <row r="90" spans="1:9">
      <c r="A90" s="140" t="s">
        <v>120</v>
      </c>
      <c r="B90" s="141"/>
      <c r="C90" s="142"/>
      <c r="D90" s="76" t="s">
        <v>126</v>
      </c>
      <c r="E90" s="80">
        <f>SUM(E91,E96,E99)</f>
        <v>581132.75</v>
      </c>
      <c r="F90" s="80">
        <f>SUM(F91)</f>
        <v>4422.13</v>
      </c>
      <c r="G90" s="80">
        <v>0</v>
      </c>
      <c r="H90" s="80">
        <v>0</v>
      </c>
      <c r="I90" s="80">
        <v>0</v>
      </c>
    </row>
    <row r="91" spans="1:9">
      <c r="A91" s="137" t="s">
        <v>112</v>
      </c>
      <c r="B91" s="138"/>
      <c r="C91" s="139"/>
      <c r="D91" s="77" t="s">
        <v>113</v>
      </c>
      <c r="E91" s="75">
        <f>SUM(E92,E94)</f>
        <v>0</v>
      </c>
      <c r="F91" s="75">
        <v>4422.13</v>
      </c>
      <c r="G91" s="75">
        <v>0</v>
      </c>
      <c r="H91" s="75">
        <v>0</v>
      </c>
      <c r="I91" s="75">
        <v>0</v>
      </c>
    </row>
    <row r="92" spans="1:9">
      <c r="A92" s="128">
        <v>3</v>
      </c>
      <c r="B92" s="129"/>
      <c r="C92" s="130"/>
      <c r="D92" s="74" t="s">
        <v>9</v>
      </c>
      <c r="E92" s="75">
        <f>SUM(E93)</f>
        <v>0</v>
      </c>
      <c r="F92" s="75">
        <f>SUM(F93)</f>
        <v>2000</v>
      </c>
      <c r="G92" s="75">
        <v>0</v>
      </c>
      <c r="H92" s="75">
        <v>0</v>
      </c>
      <c r="I92" s="75">
        <v>0</v>
      </c>
    </row>
    <row r="93" spans="1:9">
      <c r="A93" s="131">
        <v>32</v>
      </c>
      <c r="B93" s="132"/>
      <c r="C93" s="133"/>
      <c r="D93" s="74" t="s">
        <v>21</v>
      </c>
      <c r="E93" s="75">
        <v>0</v>
      </c>
      <c r="F93" s="75">
        <v>2000</v>
      </c>
      <c r="G93" s="75">
        <v>0</v>
      </c>
      <c r="H93" s="75">
        <v>0</v>
      </c>
      <c r="I93" s="75">
        <v>0</v>
      </c>
    </row>
    <row r="94" spans="1:9" ht="26.25">
      <c r="A94" s="128">
        <v>4</v>
      </c>
      <c r="B94" s="129"/>
      <c r="C94" s="130"/>
      <c r="D94" s="73" t="s">
        <v>11</v>
      </c>
      <c r="E94" s="75">
        <f>SUM(E95)</f>
        <v>0</v>
      </c>
      <c r="F94" s="75">
        <f>SUM(F95)</f>
        <v>2422.13</v>
      </c>
      <c r="G94" s="75">
        <v>0</v>
      </c>
      <c r="H94" s="75">
        <v>0</v>
      </c>
      <c r="I94" s="75">
        <v>0</v>
      </c>
    </row>
    <row r="95" spans="1:9" ht="26.25">
      <c r="A95" s="131">
        <v>42</v>
      </c>
      <c r="B95" s="132"/>
      <c r="C95" s="133"/>
      <c r="D95" s="73" t="s">
        <v>29</v>
      </c>
      <c r="E95" s="75">
        <v>0</v>
      </c>
      <c r="F95" s="75">
        <v>2422.13</v>
      </c>
      <c r="G95" s="75">
        <v>0</v>
      </c>
      <c r="H95" s="75">
        <v>0</v>
      </c>
      <c r="I95" s="75">
        <v>0</v>
      </c>
    </row>
    <row r="96" spans="1:9">
      <c r="A96" s="137" t="s">
        <v>104</v>
      </c>
      <c r="B96" s="138"/>
      <c r="C96" s="139"/>
      <c r="D96" s="73" t="s">
        <v>103</v>
      </c>
      <c r="E96" s="75">
        <f>SUM(E97)</f>
        <v>491203.48</v>
      </c>
      <c r="F96" s="75">
        <v>0</v>
      </c>
      <c r="G96" s="75">
        <v>0</v>
      </c>
      <c r="H96" s="75">
        <v>0</v>
      </c>
      <c r="I96" s="75">
        <v>0</v>
      </c>
    </row>
    <row r="97" spans="1:9">
      <c r="A97" s="128">
        <v>3</v>
      </c>
      <c r="B97" s="129"/>
      <c r="C97" s="130"/>
      <c r="D97" s="73" t="s">
        <v>9</v>
      </c>
      <c r="E97" s="75">
        <f>SUM(E98)</f>
        <v>491203.48</v>
      </c>
      <c r="F97" s="75">
        <v>0</v>
      </c>
      <c r="G97" s="75">
        <v>0</v>
      </c>
      <c r="H97" s="75">
        <v>0</v>
      </c>
      <c r="I97" s="75">
        <v>0</v>
      </c>
    </row>
    <row r="98" spans="1:9">
      <c r="A98" s="131">
        <v>32</v>
      </c>
      <c r="B98" s="132"/>
      <c r="C98" s="133"/>
      <c r="D98" s="73" t="s">
        <v>21</v>
      </c>
      <c r="E98" s="75">
        <v>491203.48</v>
      </c>
      <c r="F98" s="75">
        <v>0</v>
      </c>
      <c r="G98" s="75">
        <v>0</v>
      </c>
      <c r="H98" s="75">
        <v>0</v>
      </c>
      <c r="I98" s="75">
        <v>0</v>
      </c>
    </row>
    <row r="99" spans="1:9">
      <c r="A99" s="137" t="s">
        <v>110</v>
      </c>
      <c r="B99" s="138"/>
      <c r="C99" s="139"/>
      <c r="D99" s="73" t="s">
        <v>111</v>
      </c>
      <c r="E99" s="75">
        <f>SUM(E100)</f>
        <v>89929.27</v>
      </c>
      <c r="F99" s="75">
        <v>0</v>
      </c>
      <c r="G99" s="75">
        <v>0</v>
      </c>
      <c r="H99" s="75">
        <v>0</v>
      </c>
      <c r="I99" s="75">
        <v>0</v>
      </c>
    </row>
    <row r="100" spans="1:9">
      <c r="A100" s="137">
        <v>3</v>
      </c>
      <c r="B100" s="138"/>
      <c r="C100" s="139"/>
      <c r="D100" s="73" t="s">
        <v>9</v>
      </c>
      <c r="E100" s="75">
        <f>SUM(E101)</f>
        <v>89929.27</v>
      </c>
      <c r="F100" s="75">
        <v>0</v>
      </c>
      <c r="G100" s="75">
        <v>0</v>
      </c>
      <c r="H100" s="75">
        <v>0</v>
      </c>
      <c r="I100" s="75">
        <v>0</v>
      </c>
    </row>
    <row r="101" spans="1:9">
      <c r="A101" s="161">
        <v>32</v>
      </c>
      <c r="B101" s="162"/>
      <c r="C101" s="163"/>
      <c r="D101" s="73" t="s">
        <v>21</v>
      </c>
      <c r="E101" s="75">
        <v>89929.27</v>
      </c>
      <c r="F101" s="75">
        <v>0</v>
      </c>
      <c r="G101" s="75">
        <v>0</v>
      </c>
      <c r="H101" s="75">
        <v>0</v>
      </c>
      <c r="I101" s="75">
        <v>0</v>
      </c>
    </row>
    <row r="102" spans="1:9">
      <c r="A102" s="140" t="s">
        <v>127</v>
      </c>
      <c r="B102" s="141"/>
      <c r="C102" s="142"/>
      <c r="D102" s="76" t="s">
        <v>129</v>
      </c>
      <c r="E102" s="80">
        <v>131734.12</v>
      </c>
      <c r="F102" s="80">
        <f>SUM(F103)</f>
        <v>14422.31</v>
      </c>
      <c r="G102" s="80">
        <f>SUM(G103)</f>
        <v>28005.200000000001</v>
      </c>
      <c r="H102" s="80">
        <f>SUM(H103)</f>
        <v>28705.33</v>
      </c>
      <c r="I102" s="80">
        <f>SUM(I103)</f>
        <v>29422.97</v>
      </c>
    </row>
    <row r="103" spans="1:9" ht="26.25">
      <c r="A103" s="140" t="s">
        <v>128</v>
      </c>
      <c r="B103" s="141"/>
      <c r="C103" s="142"/>
      <c r="D103" s="72" t="s">
        <v>130</v>
      </c>
      <c r="E103" s="80">
        <f>SUM(E104,E108,E111,E114)</f>
        <v>131734.12</v>
      </c>
      <c r="F103" s="80">
        <v>14422.31</v>
      </c>
      <c r="G103" s="80">
        <v>28005.200000000001</v>
      </c>
      <c r="H103" s="80">
        <v>28705.33</v>
      </c>
      <c r="I103" s="80">
        <v>29422.97</v>
      </c>
    </row>
    <row r="104" spans="1:9">
      <c r="A104" s="137" t="s">
        <v>97</v>
      </c>
      <c r="B104" s="138"/>
      <c r="C104" s="139"/>
      <c r="D104" s="77" t="s">
        <v>98</v>
      </c>
      <c r="E104" s="75">
        <f>SUM(E105)</f>
        <v>13086</v>
      </c>
      <c r="F104" s="75">
        <f>SUM(F105)</f>
        <v>4712.29</v>
      </c>
      <c r="G104" s="75">
        <f>SUM(G105)</f>
        <v>1995.2</v>
      </c>
      <c r="H104" s="75">
        <f>SUM(H105)</f>
        <v>2045.08</v>
      </c>
      <c r="I104" s="75">
        <f>SUM(I105)</f>
        <v>2096.21</v>
      </c>
    </row>
    <row r="105" spans="1:9">
      <c r="A105" s="128">
        <v>3</v>
      </c>
      <c r="B105" s="129"/>
      <c r="C105" s="130"/>
      <c r="D105" s="74" t="s">
        <v>9</v>
      </c>
      <c r="E105" s="75">
        <f>SUM(E106:E107)</f>
        <v>13086</v>
      </c>
      <c r="F105" s="75">
        <f>SUM(F106:F107)</f>
        <v>4712.29</v>
      </c>
      <c r="G105" s="75">
        <v>1995.2</v>
      </c>
      <c r="H105" s="75">
        <v>2045.08</v>
      </c>
      <c r="I105" s="75">
        <v>2096.21</v>
      </c>
    </row>
    <row r="106" spans="1:9">
      <c r="A106" s="131">
        <v>31</v>
      </c>
      <c r="B106" s="132"/>
      <c r="C106" s="133"/>
      <c r="D106" s="74" t="s">
        <v>10</v>
      </c>
      <c r="E106" s="75">
        <v>0</v>
      </c>
      <c r="F106" s="75">
        <v>3337.02</v>
      </c>
      <c r="G106" s="75">
        <v>800</v>
      </c>
      <c r="H106" s="75">
        <v>820</v>
      </c>
      <c r="I106" s="75">
        <v>840.5</v>
      </c>
    </row>
    <row r="107" spans="1:9">
      <c r="A107" s="131">
        <v>32</v>
      </c>
      <c r="B107" s="132"/>
      <c r="C107" s="133"/>
      <c r="D107" s="74" t="s">
        <v>21</v>
      </c>
      <c r="E107" s="75">
        <v>13086</v>
      </c>
      <c r="F107" s="75">
        <v>1375.27</v>
      </c>
      <c r="G107" s="75">
        <v>1195.2</v>
      </c>
      <c r="H107" s="75">
        <v>1225.08</v>
      </c>
      <c r="I107" s="75">
        <v>1255.71</v>
      </c>
    </row>
    <row r="108" spans="1:9">
      <c r="A108" s="137" t="s">
        <v>110</v>
      </c>
      <c r="B108" s="138"/>
      <c r="C108" s="139"/>
      <c r="D108" s="77" t="s">
        <v>111</v>
      </c>
      <c r="E108" s="75">
        <f>SUM(E109)</f>
        <v>35444.699999999997</v>
      </c>
      <c r="F108" s="75">
        <f>SUM(F109)</f>
        <v>6297.31</v>
      </c>
      <c r="G108" s="75">
        <v>0</v>
      </c>
      <c r="H108" s="75">
        <v>0</v>
      </c>
      <c r="I108" s="75">
        <v>0</v>
      </c>
    </row>
    <row r="109" spans="1:9">
      <c r="A109" s="128">
        <v>3</v>
      </c>
      <c r="B109" s="129"/>
      <c r="C109" s="130"/>
      <c r="D109" s="74" t="s">
        <v>9</v>
      </c>
      <c r="E109" s="75">
        <f>SUM(E110)</f>
        <v>35444.699999999997</v>
      </c>
      <c r="F109" s="75">
        <f>SUM(F110)</f>
        <v>6297.31</v>
      </c>
      <c r="G109" s="75">
        <v>0</v>
      </c>
      <c r="H109" s="75">
        <v>0</v>
      </c>
      <c r="I109" s="75">
        <v>0</v>
      </c>
    </row>
    <row r="110" spans="1:9">
      <c r="A110" s="131">
        <v>31</v>
      </c>
      <c r="B110" s="132"/>
      <c r="C110" s="133"/>
      <c r="D110" s="74" t="s">
        <v>10</v>
      </c>
      <c r="E110" s="75">
        <v>35444.699999999997</v>
      </c>
      <c r="F110" s="75">
        <v>6297.31</v>
      </c>
      <c r="G110" s="75">
        <v>0</v>
      </c>
      <c r="H110" s="75">
        <v>0</v>
      </c>
      <c r="I110" s="75">
        <v>0</v>
      </c>
    </row>
    <row r="111" spans="1:9">
      <c r="A111" s="137" t="s">
        <v>131</v>
      </c>
      <c r="B111" s="138"/>
      <c r="C111" s="139"/>
      <c r="D111" s="77" t="s">
        <v>105</v>
      </c>
      <c r="E111" s="75">
        <f>SUM(E112)</f>
        <v>14416.89</v>
      </c>
      <c r="F111" s="75">
        <f>SUM(F112)</f>
        <v>1299.9100000000001</v>
      </c>
      <c r="G111" s="75">
        <v>0</v>
      </c>
      <c r="H111" s="75">
        <v>0</v>
      </c>
      <c r="I111" s="75">
        <v>0</v>
      </c>
    </row>
    <row r="112" spans="1:9">
      <c r="A112" s="128">
        <v>3</v>
      </c>
      <c r="B112" s="129"/>
      <c r="C112" s="130"/>
      <c r="D112" s="74" t="s">
        <v>9</v>
      </c>
      <c r="E112" s="75">
        <f>SUM(E113)</f>
        <v>14416.89</v>
      </c>
      <c r="F112" s="75">
        <f>SUM(F113)</f>
        <v>1299.9100000000001</v>
      </c>
      <c r="G112" s="75">
        <v>0</v>
      </c>
      <c r="H112" s="75">
        <v>0</v>
      </c>
      <c r="I112" s="75">
        <v>0</v>
      </c>
    </row>
    <row r="113" spans="1:9">
      <c r="A113" s="131">
        <v>31</v>
      </c>
      <c r="B113" s="132"/>
      <c r="C113" s="133"/>
      <c r="D113" s="74" t="s">
        <v>10</v>
      </c>
      <c r="E113" s="75">
        <v>14416.89</v>
      </c>
      <c r="F113" s="75">
        <v>1299.9100000000001</v>
      </c>
      <c r="G113" s="75">
        <v>0</v>
      </c>
      <c r="H113" s="75">
        <v>0</v>
      </c>
      <c r="I113" s="75">
        <v>0</v>
      </c>
    </row>
    <row r="114" spans="1:9">
      <c r="A114" s="137" t="s">
        <v>112</v>
      </c>
      <c r="B114" s="138"/>
      <c r="C114" s="139"/>
      <c r="D114" s="77" t="s">
        <v>113</v>
      </c>
      <c r="E114" s="75">
        <f>SUM(E115)</f>
        <v>68786.53</v>
      </c>
      <c r="F114" s="75">
        <f t="shared" ref="F114:I115" si="7">SUM(F115)</f>
        <v>2112.8000000000002</v>
      </c>
      <c r="G114" s="75">
        <f t="shared" si="7"/>
        <v>26010</v>
      </c>
      <c r="H114" s="75">
        <f t="shared" si="7"/>
        <v>26660.25</v>
      </c>
      <c r="I114" s="75">
        <f t="shared" si="7"/>
        <v>27326.76</v>
      </c>
    </row>
    <row r="115" spans="1:9">
      <c r="A115" s="128">
        <v>3</v>
      </c>
      <c r="B115" s="129"/>
      <c r="C115" s="130"/>
      <c r="D115" s="74" t="s">
        <v>9</v>
      </c>
      <c r="E115" s="75">
        <f>SUM(E116)</f>
        <v>68786.53</v>
      </c>
      <c r="F115" s="75">
        <f t="shared" si="7"/>
        <v>2112.8000000000002</v>
      </c>
      <c r="G115" s="75">
        <f t="shared" si="7"/>
        <v>26010</v>
      </c>
      <c r="H115" s="75">
        <f t="shared" si="7"/>
        <v>26660.25</v>
      </c>
      <c r="I115" s="75">
        <f t="shared" si="7"/>
        <v>27326.76</v>
      </c>
    </row>
    <row r="116" spans="1:9">
      <c r="A116" s="131">
        <v>31</v>
      </c>
      <c r="B116" s="132"/>
      <c r="C116" s="133"/>
      <c r="D116" s="74" t="s">
        <v>10</v>
      </c>
      <c r="E116" s="75">
        <v>68786.53</v>
      </c>
      <c r="F116" s="75">
        <v>2112.8000000000002</v>
      </c>
      <c r="G116" s="75">
        <v>26010</v>
      </c>
      <c r="H116" s="75">
        <v>26660.25</v>
      </c>
      <c r="I116" s="75">
        <v>27326.76</v>
      </c>
    </row>
    <row r="117" spans="1:9">
      <c r="A117" s="140" t="s">
        <v>132</v>
      </c>
      <c r="B117" s="141"/>
      <c r="C117" s="142"/>
      <c r="D117" s="76" t="s">
        <v>133</v>
      </c>
      <c r="E117" s="80">
        <v>50669.14</v>
      </c>
      <c r="F117" s="80">
        <f>SUM(F118)</f>
        <v>14796.93</v>
      </c>
      <c r="G117" s="80">
        <f>SUM(G118)</f>
        <v>5400</v>
      </c>
      <c r="H117" s="80">
        <v>0</v>
      </c>
      <c r="I117" s="80">
        <v>0</v>
      </c>
    </row>
    <row r="118" spans="1:9">
      <c r="A118" s="140" t="s">
        <v>134</v>
      </c>
      <c r="B118" s="141"/>
      <c r="C118" s="142"/>
      <c r="D118" s="76" t="s">
        <v>135</v>
      </c>
      <c r="E118" s="80">
        <f>SUM(E119,E123)</f>
        <v>50669.14</v>
      </c>
      <c r="F118" s="80">
        <v>14796.93</v>
      </c>
      <c r="G118" s="80">
        <f>SUM(G119,G123)</f>
        <v>5400</v>
      </c>
      <c r="H118" s="80">
        <v>0</v>
      </c>
      <c r="I118" s="80">
        <v>0</v>
      </c>
    </row>
    <row r="119" spans="1:9">
      <c r="A119" s="137" t="s">
        <v>104</v>
      </c>
      <c r="B119" s="138"/>
      <c r="C119" s="139"/>
      <c r="D119" s="74" t="s">
        <v>103</v>
      </c>
      <c r="E119" s="75">
        <f>SUM(E120)</f>
        <v>0</v>
      </c>
      <c r="F119" s="75">
        <f>SUM(F120)</f>
        <v>3996.93</v>
      </c>
      <c r="G119" s="75">
        <v>0</v>
      </c>
      <c r="H119" s="75">
        <v>0</v>
      </c>
      <c r="I119" s="75">
        <v>0</v>
      </c>
    </row>
    <row r="120" spans="1:9">
      <c r="A120" s="128">
        <v>3</v>
      </c>
      <c r="B120" s="129"/>
      <c r="C120" s="130"/>
      <c r="D120" s="74" t="s">
        <v>9</v>
      </c>
      <c r="E120" s="75">
        <f>SUM(E121:E122)</f>
        <v>0</v>
      </c>
      <c r="F120" s="75">
        <f>SUM(F121:F122)</f>
        <v>3996.93</v>
      </c>
      <c r="G120" s="75">
        <v>0</v>
      </c>
      <c r="H120" s="75">
        <v>0</v>
      </c>
      <c r="I120" s="75">
        <v>0</v>
      </c>
    </row>
    <row r="121" spans="1:9">
      <c r="A121" s="131">
        <v>31</v>
      </c>
      <c r="B121" s="132"/>
      <c r="C121" s="133"/>
      <c r="D121" s="74" t="s">
        <v>10</v>
      </c>
      <c r="E121" s="75">
        <v>0</v>
      </c>
      <c r="F121" s="75">
        <v>3796.93</v>
      </c>
      <c r="G121" s="75">
        <v>0</v>
      </c>
      <c r="H121" s="75">
        <v>0</v>
      </c>
      <c r="I121" s="75">
        <v>0</v>
      </c>
    </row>
    <row r="122" spans="1:9">
      <c r="A122" s="131">
        <v>32</v>
      </c>
      <c r="B122" s="132"/>
      <c r="C122" s="133"/>
      <c r="D122" s="74" t="s">
        <v>21</v>
      </c>
      <c r="E122" s="75">
        <v>0</v>
      </c>
      <c r="F122" s="75">
        <v>200</v>
      </c>
      <c r="G122" s="75">
        <v>0</v>
      </c>
      <c r="H122" s="75">
        <v>0</v>
      </c>
      <c r="I122" s="75">
        <v>0</v>
      </c>
    </row>
    <row r="123" spans="1:9">
      <c r="A123" s="137" t="s">
        <v>112</v>
      </c>
      <c r="B123" s="138"/>
      <c r="C123" s="139"/>
      <c r="D123" s="77" t="s">
        <v>113</v>
      </c>
      <c r="E123" s="75">
        <f>SUM(E124)</f>
        <v>50669.14</v>
      </c>
      <c r="F123" s="75">
        <f>SUM(F124)</f>
        <v>10800</v>
      </c>
      <c r="G123" s="75">
        <f>SUM(G124)</f>
        <v>5400</v>
      </c>
      <c r="H123" s="75">
        <v>0</v>
      </c>
      <c r="I123" s="75">
        <v>0</v>
      </c>
    </row>
    <row r="124" spans="1:9">
      <c r="A124" s="128">
        <v>3</v>
      </c>
      <c r="B124" s="129"/>
      <c r="C124" s="130"/>
      <c r="D124" s="74" t="s">
        <v>9</v>
      </c>
      <c r="E124" s="75">
        <f>SUM(E125:E126)</f>
        <v>50669.14</v>
      </c>
      <c r="F124" s="75">
        <f>SUM(F125:F126)</f>
        <v>10800</v>
      </c>
      <c r="G124" s="75">
        <f>SUM(G125:G126)</f>
        <v>5400</v>
      </c>
      <c r="H124" s="75">
        <v>0</v>
      </c>
      <c r="I124" s="75">
        <v>0</v>
      </c>
    </row>
    <row r="125" spans="1:9">
      <c r="A125" s="131">
        <v>31</v>
      </c>
      <c r="B125" s="132"/>
      <c r="C125" s="133"/>
      <c r="D125" s="74" t="s">
        <v>10</v>
      </c>
      <c r="E125" s="75">
        <v>0</v>
      </c>
      <c r="F125" s="75">
        <v>2200</v>
      </c>
      <c r="G125" s="75">
        <v>0</v>
      </c>
      <c r="H125" s="75">
        <v>0</v>
      </c>
      <c r="I125" s="75">
        <v>0</v>
      </c>
    </row>
    <row r="126" spans="1:9">
      <c r="A126" s="131">
        <v>32</v>
      </c>
      <c r="B126" s="132"/>
      <c r="C126" s="133"/>
      <c r="D126" s="74" t="s">
        <v>21</v>
      </c>
      <c r="E126" s="75">
        <v>50669.14</v>
      </c>
      <c r="F126" s="75">
        <v>8600</v>
      </c>
      <c r="G126" s="75">
        <v>5400</v>
      </c>
      <c r="H126" s="75">
        <v>0</v>
      </c>
      <c r="I126" s="75">
        <v>0</v>
      </c>
    </row>
    <row r="127" spans="1:9">
      <c r="A127" s="134" t="s">
        <v>136</v>
      </c>
      <c r="B127" s="135"/>
      <c r="C127" s="135"/>
      <c r="D127" s="136"/>
      <c r="E127" s="80">
        <f>SUM(E117,E102,E82,E76,E26,E8)</f>
        <v>8692024.5</v>
      </c>
      <c r="F127" s="80">
        <f>SUM(F117,F102,F82,F26,F8)</f>
        <v>999961.43</v>
      </c>
      <c r="G127" s="80">
        <f>SUM(G117,G102,G82,G26,G8)</f>
        <v>1149286.51</v>
      </c>
      <c r="H127" s="80">
        <f>SUM(H117,H102,H82,H26,H8)</f>
        <v>1172483.68</v>
      </c>
      <c r="I127" s="80">
        <f>SUM(I117,I102,I82,I26,I8)</f>
        <v>1201795.81</v>
      </c>
    </row>
    <row r="128" spans="1:9">
      <c r="F128" s="86"/>
    </row>
    <row r="129" spans="6:6">
      <c r="F129" s="86"/>
    </row>
  </sheetData>
  <mergeCells count="123">
    <mergeCell ref="A33:C33"/>
    <mergeCell ref="A34:C34"/>
    <mergeCell ref="A26:C26"/>
    <mergeCell ref="A27:C27"/>
    <mergeCell ref="A28:C28"/>
    <mergeCell ref="A29:C29"/>
    <mergeCell ref="A32:C32"/>
    <mergeCell ref="A31:C31"/>
    <mergeCell ref="A96:C96"/>
    <mergeCell ref="A76:C76"/>
    <mergeCell ref="A77:C77"/>
    <mergeCell ref="A78:C78"/>
    <mergeCell ref="A79:C79"/>
    <mergeCell ref="A80:C80"/>
    <mergeCell ref="A81:C81"/>
    <mergeCell ref="A83:C83"/>
    <mergeCell ref="A84:C84"/>
    <mergeCell ref="A85:C85"/>
    <mergeCell ref="A86:C86"/>
    <mergeCell ref="A87:C87"/>
    <mergeCell ref="A88:C88"/>
    <mergeCell ref="A89:C89"/>
    <mergeCell ref="A8:C8"/>
    <mergeCell ref="A9:C9"/>
    <mergeCell ref="A3:I3"/>
    <mergeCell ref="A5:I5"/>
    <mergeCell ref="A7:C7"/>
    <mergeCell ref="A10:C10"/>
    <mergeCell ref="A11:C11"/>
    <mergeCell ref="A12:C12"/>
    <mergeCell ref="A30:C30"/>
    <mergeCell ref="A17:C17"/>
    <mergeCell ref="A14:C14"/>
    <mergeCell ref="A15:C15"/>
    <mergeCell ref="A16:C16"/>
    <mergeCell ref="A13:C13"/>
    <mergeCell ref="A18:C18"/>
    <mergeCell ref="A19:C19"/>
    <mergeCell ref="A20:C20"/>
    <mergeCell ref="A21:C21"/>
    <mergeCell ref="A22:C22"/>
    <mergeCell ref="A23:C23"/>
    <mergeCell ref="A24:C24"/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50:C50"/>
    <mergeCell ref="A51:C51"/>
    <mergeCell ref="A52:C52"/>
    <mergeCell ref="A53:C53"/>
    <mergeCell ref="A54:C54"/>
    <mergeCell ref="A45:C45"/>
    <mergeCell ref="A46:C46"/>
    <mergeCell ref="A47:C47"/>
    <mergeCell ref="A48:C48"/>
    <mergeCell ref="A49:C49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70:C70"/>
    <mergeCell ref="A71:C71"/>
    <mergeCell ref="A72:C72"/>
    <mergeCell ref="A73:C73"/>
    <mergeCell ref="A74:C74"/>
    <mergeCell ref="A65:C65"/>
    <mergeCell ref="A66:C66"/>
    <mergeCell ref="A67:C67"/>
    <mergeCell ref="A68:C68"/>
    <mergeCell ref="A69:C69"/>
    <mergeCell ref="A108:C108"/>
    <mergeCell ref="A93:C93"/>
    <mergeCell ref="A94:C94"/>
    <mergeCell ref="A95:C95"/>
    <mergeCell ref="A102:C102"/>
    <mergeCell ref="A103:C103"/>
    <mergeCell ref="A75:C75"/>
    <mergeCell ref="A82:C82"/>
    <mergeCell ref="A90:C90"/>
    <mergeCell ref="A91:C91"/>
    <mergeCell ref="A92:C92"/>
    <mergeCell ref="A97:C97"/>
    <mergeCell ref="A98:C98"/>
    <mergeCell ref="A99:C99"/>
    <mergeCell ref="A100:C100"/>
    <mergeCell ref="A101:C101"/>
    <mergeCell ref="A25:C25"/>
    <mergeCell ref="A124:C124"/>
    <mergeCell ref="A125:C125"/>
    <mergeCell ref="A126:C126"/>
    <mergeCell ref="A127:D127"/>
    <mergeCell ref="A120:C120"/>
    <mergeCell ref="A121:C121"/>
    <mergeCell ref="A122:C122"/>
    <mergeCell ref="A123:C123"/>
    <mergeCell ref="A115:C115"/>
    <mergeCell ref="A116:C116"/>
    <mergeCell ref="A117:C117"/>
    <mergeCell ref="A118:C118"/>
    <mergeCell ref="A119:C119"/>
    <mergeCell ref="A109:C109"/>
    <mergeCell ref="A111:C111"/>
    <mergeCell ref="A112:C112"/>
    <mergeCell ref="A113:C113"/>
    <mergeCell ref="A114:C114"/>
    <mergeCell ref="A110:C110"/>
    <mergeCell ref="A104:C104"/>
    <mergeCell ref="A105:C105"/>
    <mergeCell ref="A106:C106"/>
    <mergeCell ref="A107:C107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Marijana</cp:lastModifiedBy>
  <cp:lastPrinted>2023-10-25T07:59:16Z</cp:lastPrinted>
  <dcterms:created xsi:type="dcterms:W3CDTF">2022-08-12T12:51:27Z</dcterms:created>
  <dcterms:modified xsi:type="dcterms:W3CDTF">2023-10-25T08:02:21Z</dcterms:modified>
</cp:coreProperties>
</file>